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s10099f2\HONTEN1\KOUHOUSITU\文書管理\ファイル連携\1_本店\1020_広報室\_限定公開\05CSR・環境推進室\4．情報開示\★CSRレポート\サステナビリティレポート2023\27.第三者検証後修正\3.ESGデータ集\"/>
    </mc:Choice>
  </mc:AlternateContent>
  <xr:revisionPtr revIDLastSave="0" documentId="13_ncr:1_{A474C839-3B21-40BA-914C-AEBCB2833499}" xr6:coauthVersionLast="47" xr6:coauthVersionMax="47" xr10:uidLastSave="{00000000-0000-0000-0000-000000000000}"/>
  <bookViews>
    <workbookView xWindow="-108" yWindow="-108" windowWidth="23256" windowHeight="12576" xr2:uid="{00000000-000D-0000-FFFF-FFFF00000000}"/>
  </bookViews>
  <sheets>
    <sheet name="目次" sheetId="1" r:id="rId1"/>
    <sheet name="環境1.環境に関する認証取得状況" sheetId="4" r:id="rId2"/>
    <sheet name="環境2.食品廃棄物の再生利用実績_x0009_" sheetId="5" r:id="rId3"/>
    <sheet name="環境3.PRTR法等届出対象化学物質" sheetId="7" r:id="rId4"/>
    <sheet name="環境4.容器包装の再商品化義務量" sheetId="8" r:id="rId5"/>
    <sheet name="環境5.環境会計" sheetId="3" r:id="rId6"/>
    <sheet name="環境6.環境負荷の全体像" sheetId="2" r:id="rId7"/>
    <sheet name="環境7.2022 年度のCO2 排出量" sheetId="9" r:id="rId8"/>
    <sheet name="環境8.スコープ3排出量" sheetId="12" r:id="rId9"/>
    <sheet name="環境9.CO2排出量（スコープ1・2）" sheetId="10" r:id="rId10"/>
    <sheet name="環境10.エネルギー使用量（スコープ1・2）" sheetId="11" r:id="rId11"/>
    <sheet name="環境11.物流部門のCO2、NOx、燃料排出量" sheetId="13" r:id="rId12"/>
    <sheet name="環境12.販売用資機材新規導入状況" sheetId="14" r:id="rId13"/>
    <sheet name="環境13.特定プラスチック使用製品提供量の推移" sheetId="15" r:id="rId14"/>
    <sheet name="環境14.プラスチック使用製品産業廃棄物等の排出量" sheetId="52" r:id="rId15"/>
    <sheet name="環境15.生産拠点におけるWRI Aqueduct" sheetId="16" r:id="rId16"/>
    <sheet name="環境16.水リスク調査コスト" sheetId="17" r:id="rId17"/>
    <sheet name="環境17.水使用量" sheetId="20" r:id="rId18"/>
    <sheet name="環境18. 廃棄物排出量" sheetId="21" r:id="rId19"/>
    <sheet name="環境19.種類別廃棄物排出量と再資源化率" sheetId="22" r:id="rId20"/>
    <sheet name="環境20. 生産拠点における生物多様性" sheetId="23" r:id="rId21"/>
    <sheet name="環境21.海外生産拠点における水の定量データ" sheetId="18" r:id="rId22"/>
    <sheet name="環境22.国内生産拠点における水の定量データ" sheetId="19" r:id="rId23"/>
    <sheet name="環境23.地域別サイトレポート（海外）" sheetId="24" r:id="rId24"/>
    <sheet name="環境24.国内サイトレポート" sheetId="25" r:id="rId25"/>
    <sheet name="社会1. 低カロリー商品乳製品売上金額比率" sheetId="26" r:id="rId26"/>
    <sheet name="社会2.コミュニティ投資額" sheetId="27" r:id="rId27"/>
    <sheet name="社会3.CSR調達アンケート・スコアごとの取引先数" sheetId="38" r:id="rId28"/>
    <sheet name="社会4.グリーン購入率" sheetId="39" r:id="rId29"/>
    <sheet name="社会5.原材料の地元調達比率" sheetId="40" r:id="rId30"/>
    <sheet name="社会6.人権啓発研修" sheetId="29" r:id="rId31"/>
    <sheet name="社会7.品質に関する認証取得" sheetId="28" r:id="rId32"/>
    <sheet name="社会8.ご相談の件数と内訳" sheetId="41" r:id="rId33"/>
    <sheet name="社会9.初任給と最低賃金との比較" sheetId="37" r:id="rId34"/>
    <sheet name="社会10.ヤクルト本社の人材データ" sheetId="31" r:id="rId35"/>
    <sheet name="社会11.海外ヤクルトグループの人材データ" sheetId="32" r:id="rId36"/>
    <sheet name="社会12.研修受講時間・費用" sheetId="30" r:id="rId37"/>
    <sheet name="社会13.代田イズム研修会" sheetId="44" r:id="rId38"/>
    <sheet name="社会14.女性管理職比率の推移" sheetId="33" r:id="rId39"/>
    <sheet name="社会15.障がい者雇用率の推移" sheetId="34" r:id="rId40"/>
    <sheet name="社会16.定年退職時における継続雇用率" sheetId="35" r:id="rId41"/>
    <sheet name="社会17.年次有給休暇の取得率と月間平均残業時間" sheetId="36" r:id="rId42"/>
    <sheet name="社会18. 育児休業取得率の推移" sheetId="42" r:id="rId43"/>
    <sheet name="社会19. 労働災害度数率・強度率" sheetId="43" r:id="rId44"/>
    <sheet name="ガバナンス1.組織形態" sheetId="45" r:id="rId45"/>
    <sheet name="ガバナンス2.各組織体の開催状況" sheetId="46" r:id="rId46"/>
    <sheet name="ガバナンス3.監査役会における報告内訳" sheetId="47" r:id="rId47"/>
    <sheet name="ガバナンス4.役員報酬" sheetId="48" r:id="rId48"/>
    <sheet name="ガバナンス5.安否確認システムの訓練参加率" sheetId="51" r:id="rId49"/>
    <sheet name="ガバナンス6.内部通報制度利用実績" sheetId="49" r:id="rId50"/>
    <sheet name="ガバナンス7.各種研修" sheetId="50" r:id="rId5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0" i="22" l="1"/>
  <c r="M90" i="22" s="1"/>
  <c r="K90" i="22"/>
  <c r="M89" i="22"/>
  <c r="M88" i="22"/>
  <c r="M87" i="22"/>
  <c r="M86" i="22"/>
  <c r="M85" i="22"/>
  <c r="M84" i="22"/>
  <c r="M83" i="22"/>
  <c r="M82" i="22"/>
  <c r="M81" i="22"/>
  <c r="M80" i="22"/>
  <c r="M79" i="22"/>
  <c r="F72" i="22"/>
  <c r="F71" i="22"/>
  <c r="E71" i="22"/>
  <c r="E72" i="22" s="1"/>
  <c r="D71" i="22"/>
  <c r="C71" i="22"/>
  <c r="G71" i="22" s="1"/>
  <c r="G70" i="22"/>
  <c r="G69" i="22"/>
  <c r="F68" i="22"/>
  <c r="E68" i="22"/>
  <c r="D68" i="22"/>
  <c r="D72" i="22" s="1"/>
  <c r="C68" i="22"/>
  <c r="C72" i="22" s="1"/>
  <c r="G67" i="22"/>
  <c r="G66" i="22"/>
  <c r="F59" i="22"/>
  <c r="F60" i="22" s="1"/>
  <c r="E59" i="22"/>
  <c r="E60" i="22" s="1"/>
  <c r="D59" i="22"/>
  <c r="D60" i="22" s="1"/>
  <c r="C59" i="22"/>
  <c r="C60" i="22" s="1"/>
  <c r="F58" i="22"/>
  <c r="F57" i="22"/>
  <c r="E56" i="22"/>
  <c r="D56" i="22"/>
  <c r="C56" i="22"/>
  <c r="F55" i="22"/>
  <c r="F54" i="22"/>
  <c r="F56" i="22" s="1"/>
  <c r="C46" i="22"/>
  <c r="F46" i="22" s="1"/>
  <c r="F45" i="22"/>
  <c r="E45" i="22"/>
  <c r="F44" i="22"/>
  <c r="E44" i="22"/>
  <c r="E43" i="22"/>
  <c r="E42" i="22"/>
  <c r="F41" i="22"/>
  <c r="E41" i="22"/>
  <c r="E46" i="22" s="1"/>
  <c r="E47" i="22" s="1"/>
  <c r="E40" i="22"/>
  <c r="D40" i="22"/>
  <c r="F40" i="22" s="1"/>
  <c r="C40" i="22"/>
  <c r="D24" i="22"/>
  <c r="F24" i="22" s="1"/>
  <c r="C24" i="22"/>
  <c r="E23" i="22"/>
  <c r="D23" i="22"/>
  <c r="F23" i="22" s="1"/>
  <c r="C23" i="22"/>
  <c r="F22" i="22"/>
  <c r="F21" i="22"/>
  <c r="F20" i="22"/>
  <c r="E20" i="22"/>
  <c r="E24" i="22" s="1"/>
  <c r="D20" i="22"/>
  <c r="C20" i="22"/>
  <c r="F15" i="9"/>
  <c r="E15" i="9"/>
  <c r="K33" i="24"/>
  <c r="C47" i="22" l="1"/>
  <c r="D47" i="22"/>
  <c r="G68" i="22"/>
  <c r="G72" i="22" s="1"/>
  <c r="D33" i="24"/>
  <c r="F10" i="35"/>
  <c r="F47" i="22" l="1"/>
  <c r="F51" i="31"/>
  <c r="E51" i="31"/>
  <c r="D51" i="31"/>
  <c r="C51" i="31"/>
  <c r="B51" i="31"/>
  <c r="F47" i="31"/>
  <c r="E47" i="31"/>
  <c r="D47" i="31"/>
  <c r="C47" i="31"/>
  <c r="B47" i="31"/>
  <c r="F46" i="31"/>
  <c r="F45" i="31" s="1"/>
  <c r="E46" i="31"/>
  <c r="D46" i="31"/>
  <c r="C46" i="31"/>
  <c r="C45" i="31" s="1"/>
  <c r="B46" i="31"/>
  <c r="F42" i="31"/>
  <c r="E42" i="31"/>
  <c r="D42" i="31"/>
  <c r="C42" i="31"/>
  <c r="B42" i="31"/>
  <c r="F39" i="31"/>
  <c r="E39" i="31"/>
  <c r="D39" i="31"/>
  <c r="C39" i="31"/>
  <c r="B39" i="31"/>
  <c r="F36" i="31"/>
  <c r="E36" i="31"/>
  <c r="D36" i="31"/>
  <c r="C36" i="31"/>
  <c r="B36" i="31"/>
  <c r="F31" i="31"/>
  <c r="F30" i="31"/>
  <c r="F29" i="31"/>
  <c r="F28" i="31"/>
  <c r="F26" i="31"/>
  <c r="F15" i="31"/>
  <c r="F14" i="31"/>
  <c r="E45" i="31" l="1"/>
  <c r="D45" i="31"/>
  <c r="B45" i="31"/>
  <c r="M23" i="19" l="1"/>
  <c r="E23" i="19"/>
  <c r="N22" i="19"/>
  <c r="H22" i="19"/>
  <c r="B22" i="19"/>
  <c r="H21" i="19"/>
  <c r="B21" i="19"/>
  <c r="N21" i="19" s="1"/>
  <c r="H20" i="19"/>
  <c r="B20" i="19"/>
  <c r="N20" i="19" s="1"/>
  <c r="H19" i="19"/>
  <c r="N19" i="19" s="1"/>
  <c r="B19" i="19"/>
  <c r="N18" i="19"/>
  <c r="H18" i="19"/>
  <c r="B18" i="19"/>
  <c r="J17" i="19"/>
  <c r="J23" i="19" s="1"/>
  <c r="I17" i="19"/>
  <c r="H17" i="19"/>
  <c r="G17" i="19"/>
  <c r="F17" i="19"/>
  <c r="E17" i="19"/>
  <c r="D17" i="19"/>
  <c r="C17" i="19"/>
  <c r="B17" i="19"/>
  <c r="H16" i="19"/>
  <c r="B16" i="19"/>
  <c r="N16" i="19" s="1"/>
  <c r="N15" i="19"/>
  <c r="H15" i="19"/>
  <c r="B15" i="19"/>
  <c r="H14" i="19"/>
  <c r="N14" i="19" s="1"/>
  <c r="B14" i="19"/>
  <c r="N13" i="19"/>
  <c r="B13" i="19"/>
  <c r="N12" i="19"/>
  <c r="H12" i="19"/>
  <c r="B12" i="19"/>
  <c r="H11" i="19"/>
  <c r="H9" i="19" s="1"/>
  <c r="H23" i="19" s="1"/>
  <c r="B11" i="19"/>
  <c r="H10" i="19"/>
  <c r="B10" i="19"/>
  <c r="B9" i="19" s="1"/>
  <c r="B23" i="19" s="1"/>
  <c r="N23" i="19" s="1"/>
  <c r="M9" i="19"/>
  <c r="L9" i="19"/>
  <c r="L23" i="19" s="1"/>
  <c r="K9" i="19"/>
  <c r="K23" i="19" s="1"/>
  <c r="J9" i="19"/>
  <c r="I9" i="19"/>
  <c r="I23" i="19" s="1"/>
  <c r="G9" i="19"/>
  <c r="G23" i="19" s="1"/>
  <c r="F9" i="19"/>
  <c r="F23" i="19" s="1"/>
  <c r="E9" i="19"/>
  <c r="D9" i="19"/>
  <c r="D23" i="19" s="1"/>
  <c r="C9" i="19"/>
  <c r="C23" i="19" s="1"/>
  <c r="N17" i="19" l="1"/>
  <c r="N10" i="19"/>
  <c r="N9" i="19" s="1"/>
  <c r="N11" i="19"/>
  <c r="I33" i="24" l="1"/>
  <c r="G33" i="24"/>
  <c r="E33" i="24"/>
  <c r="C9" i="52" l="1"/>
  <c r="C10" i="52"/>
  <c r="E21" i="12" l="1"/>
  <c r="F14" i="9" l="1"/>
  <c r="F13" i="9"/>
  <c r="F12" i="9"/>
  <c r="E17" i="2" l="1"/>
  <c r="E34" i="2" l="1"/>
  <c r="E12" i="2"/>
  <c r="E7" i="2"/>
  <c r="D12" i="2" l="1"/>
  <c r="C12" i="2"/>
  <c r="B12" i="2"/>
  <c r="D7" i="2"/>
  <c r="C7" i="2"/>
  <c r="B7" i="2"/>
</calcChain>
</file>

<file path=xl/sharedStrings.xml><?xml version="1.0" encoding="utf-8"?>
<sst xmlns="http://schemas.openxmlformats.org/spreadsheetml/2006/main" count="1506" uniqueCount="956">
  <si>
    <t>環境データ</t>
    <rPh sb="0" eb="2">
      <t>カンキョウ</t>
    </rPh>
    <phoneticPr fontId="1"/>
  </si>
  <si>
    <t>環境に関する認証取得状況（ISO 14001）</t>
    <phoneticPr fontId="1"/>
  </si>
  <si>
    <t>特定プラスチック使用製品提供量の推移</t>
    <phoneticPr fontId="1"/>
  </si>
  <si>
    <t>社会データ</t>
    <rPh sb="0" eb="2">
      <t>シャカイ</t>
    </rPh>
    <phoneticPr fontId="1"/>
  </si>
  <si>
    <t>グリーン購入率</t>
    <phoneticPr fontId="1"/>
  </si>
  <si>
    <t>ガバナンスデータ</t>
    <phoneticPr fontId="1"/>
  </si>
  <si>
    <t>1. 組織形態</t>
    <rPh sb="3" eb="5">
      <t>ソシキ</t>
    </rPh>
    <rPh sb="5" eb="7">
      <t>ケイタイ</t>
    </rPh>
    <phoneticPr fontId="1"/>
  </si>
  <si>
    <t>2. 各組織体の開催状況</t>
    <rPh sb="3" eb="4">
      <t>カク</t>
    </rPh>
    <rPh sb="4" eb="7">
      <t>ソシキタイ</t>
    </rPh>
    <rPh sb="8" eb="10">
      <t>カイサイ</t>
    </rPh>
    <rPh sb="10" eb="12">
      <t>ジョウキョウ</t>
    </rPh>
    <phoneticPr fontId="1"/>
  </si>
  <si>
    <t>3. 監査役会における報告内訳</t>
    <rPh sb="3" eb="6">
      <t>カンサヤク</t>
    </rPh>
    <rPh sb="6" eb="7">
      <t>カイ</t>
    </rPh>
    <rPh sb="11" eb="13">
      <t>ホウコク</t>
    </rPh>
    <rPh sb="13" eb="15">
      <t>ウチワケ</t>
    </rPh>
    <phoneticPr fontId="1"/>
  </si>
  <si>
    <t>4. 役員報酬</t>
    <rPh sb="3" eb="5">
      <t>ヤクイン</t>
    </rPh>
    <rPh sb="5" eb="7">
      <t>ホウシュウ</t>
    </rPh>
    <phoneticPr fontId="1"/>
  </si>
  <si>
    <t>目次に戻る</t>
    <rPh sb="0" eb="2">
      <t>モクジ</t>
    </rPh>
    <rPh sb="3" eb="4">
      <t>モド</t>
    </rPh>
    <phoneticPr fontId="1"/>
  </si>
  <si>
    <t>環境データ</t>
    <phoneticPr fontId="1"/>
  </si>
  <si>
    <t>INPUT</t>
    <phoneticPr fontId="1"/>
  </si>
  <si>
    <t>●資源消費</t>
    <phoneticPr fontId="1"/>
  </si>
  <si>
    <t>原料（t）</t>
    <phoneticPr fontId="1"/>
  </si>
  <si>
    <t>　脱脂粉乳（t）</t>
    <phoneticPr fontId="1"/>
  </si>
  <si>
    <t>　全粉乳（t）</t>
    <phoneticPr fontId="1"/>
  </si>
  <si>
    <t>　糖類（t）</t>
    <phoneticPr fontId="1"/>
  </si>
  <si>
    <t>　その他（t）</t>
    <phoneticPr fontId="1"/>
  </si>
  <si>
    <t>包装資材（t）</t>
    <phoneticPr fontId="1"/>
  </si>
  <si>
    <t>　プラスチック容器類（t）</t>
    <phoneticPr fontId="1"/>
  </si>
  <si>
    <t>　紙容器類（t）</t>
    <phoneticPr fontId="1"/>
  </si>
  <si>
    <t>　段ボール類（t）</t>
    <phoneticPr fontId="1"/>
  </si>
  <si>
    <r>
      <t>水（千m</t>
    </r>
    <r>
      <rPr>
        <vertAlign val="superscript"/>
        <sz val="11"/>
        <color theme="1"/>
        <rFont val="Meiryo UI"/>
        <family val="3"/>
        <charset val="128"/>
      </rPr>
      <t>3</t>
    </r>
    <r>
      <rPr>
        <sz val="11"/>
        <color theme="1"/>
        <rFont val="Meiryo UI"/>
        <family val="3"/>
        <charset val="128"/>
      </rPr>
      <t>）</t>
    </r>
    <rPh sb="0" eb="1">
      <t>ミズ</t>
    </rPh>
    <phoneticPr fontId="1"/>
  </si>
  <si>
    <r>
      <t>　地下水（千m</t>
    </r>
    <r>
      <rPr>
        <vertAlign val="superscript"/>
        <sz val="11"/>
        <color theme="1"/>
        <rFont val="Meiryo UI"/>
        <family val="3"/>
        <charset val="128"/>
      </rPr>
      <t>3</t>
    </r>
    <r>
      <rPr>
        <sz val="11"/>
        <color theme="1"/>
        <rFont val="Meiryo UI"/>
        <family val="3"/>
        <charset val="128"/>
      </rPr>
      <t>）</t>
    </r>
    <phoneticPr fontId="1"/>
  </si>
  <si>
    <r>
      <t>　市水（千m</t>
    </r>
    <r>
      <rPr>
        <vertAlign val="superscript"/>
        <sz val="11"/>
        <color theme="1"/>
        <rFont val="Meiryo UI"/>
        <family val="3"/>
        <charset val="128"/>
      </rPr>
      <t>3</t>
    </r>
    <r>
      <rPr>
        <sz val="11"/>
        <color theme="1"/>
        <rFont val="Meiryo UI"/>
        <family val="3"/>
        <charset val="128"/>
      </rPr>
      <t>）</t>
    </r>
    <phoneticPr fontId="1"/>
  </si>
  <si>
    <t>●エネルギー消費</t>
    <phoneticPr fontId="1"/>
  </si>
  <si>
    <t>電気（千kWh）</t>
    <phoneticPr fontId="1"/>
  </si>
  <si>
    <t>燃料（原油換算）（kl）</t>
    <phoneticPr fontId="1"/>
  </si>
  <si>
    <t>●物流・販売</t>
    <rPh sb="1" eb="3">
      <t>ブツリュウ</t>
    </rPh>
    <rPh sb="4" eb="6">
      <t>ハンバイ</t>
    </rPh>
    <phoneticPr fontId="1"/>
  </si>
  <si>
    <t>軽油（kl）</t>
    <phoneticPr fontId="1"/>
  </si>
  <si>
    <t>　うち物流子会社車両（kl）</t>
    <phoneticPr fontId="1"/>
  </si>
  <si>
    <t>OUTPUT</t>
    <phoneticPr fontId="1"/>
  </si>
  <si>
    <t>●生産：排水量</t>
    <rPh sb="1" eb="3">
      <t>セイサン</t>
    </rPh>
    <phoneticPr fontId="1"/>
  </si>
  <si>
    <r>
      <t>排水量（千m</t>
    </r>
    <r>
      <rPr>
        <vertAlign val="superscript"/>
        <sz val="11"/>
        <color theme="1"/>
        <rFont val="Meiryo UI"/>
        <family val="3"/>
        <charset val="128"/>
      </rPr>
      <t>3</t>
    </r>
    <r>
      <rPr>
        <sz val="11"/>
        <color theme="1"/>
        <rFont val="Meiryo UI"/>
        <family val="3"/>
        <charset val="128"/>
      </rPr>
      <t>）</t>
    </r>
    <phoneticPr fontId="1"/>
  </si>
  <si>
    <r>
      <t>　公共水域（千m</t>
    </r>
    <r>
      <rPr>
        <vertAlign val="superscript"/>
        <sz val="11"/>
        <color theme="1"/>
        <rFont val="Meiryo UI"/>
        <family val="3"/>
        <charset val="128"/>
      </rPr>
      <t>3</t>
    </r>
    <r>
      <rPr>
        <sz val="11"/>
        <color theme="1"/>
        <rFont val="Meiryo UI"/>
        <family val="3"/>
        <charset val="128"/>
      </rPr>
      <t>）</t>
    </r>
    <phoneticPr fontId="1"/>
  </si>
  <si>
    <r>
      <t>　公共下水（千m</t>
    </r>
    <r>
      <rPr>
        <vertAlign val="superscript"/>
        <sz val="11"/>
        <color theme="1"/>
        <rFont val="Meiryo UI"/>
        <family val="3"/>
        <charset val="128"/>
      </rPr>
      <t>3</t>
    </r>
    <r>
      <rPr>
        <sz val="11"/>
        <color theme="1"/>
        <rFont val="Meiryo UI"/>
        <family val="3"/>
        <charset val="128"/>
      </rPr>
      <t>）</t>
    </r>
    <phoneticPr fontId="1"/>
  </si>
  <si>
    <t>排出BOD（t）</t>
    <phoneticPr fontId="1"/>
  </si>
  <si>
    <t>●生産：廃棄物</t>
    <phoneticPr fontId="1"/>
  </si>
  <si>
    <t>廃棄物発生量（t）</t>
    <rPh sb="0" eb="3">
      <t>ハイキブツ</t>
    </rPh>
    <rPh sb="3" eb="5">
      <t>ハッセイ</t>
    </rPh>
    <rPh sb="5" eb="6">
      <t>リョウ</t>
    </rPh>
    <phoneticPr fontId="1"/>
  </si>
  <si>
    <t>廃棄物最終処分量（t）</t>
    <phoneticPr fontId="1"/>
  </si>
  <si>
    <t>●生産：大気排出</t>
    <phoneticPr fontId="1"/>
  </si>
  <si>
    <r>
      <t>CO</t>
    </r>
    <r>
      <rPr>
        <vertAlign val="subscript"/>
        <sz val="11"/>
        <color theme="1"/>
        <rFont val="Meiryo UI"/>
        <family val="3"/>
        <charset val="128"/>
      </rPr>
      <t>2</t>
    </r>
    <r>
      <rPr>
        <vertAlign val="superscript"/>
        <sz val="11"/>
        <color theme="1"/>
        <rFont val="Meiryo UI"/>
        <family val="3"/>
        <charset val="128"/>
      </rPr>
      <t>※</t>
    </r>
    <r>
      <rPr>
        <sz val="11"/>
        <color theme="1"/>
        <rFont val="Meiryo UI"/>
        <family val="3"/>
        <charset val="128"/>
      </rPr>
      <t>（t）</t>
    </r>
    <phoneticPr fontId="1"/>
  </si>
  <si>
    <t>SOx（t）</t>
    <phoneticPr fontId="1"/>
  </si>
  <si>
    <t>NOx（t）</t>
    <phoneticPr fontId="1"/>
  </si>
  <si>
    <t>●物流・販売：大気排出</t>
    <rPh sb="1" eb="3">
      <t>ブツリュウ</t>
    </rPh>
    <rPh sb="4" eb="6">
      <t>ハンバイ</t>
    </rPh>
    <phoneticPr fontId="1"/>
  </si>
  <si>
    <t>　うち物流子会社車両（t）</t>
    <phoneticPr fontId="1"/>
  </si>
  <si>
    <t>集計範囲：ヤクルト本社（福島工場、茨城工場、富士裾野工場、富士裾野医薬品工場、兵庫三木工場、佐賀工場、湘南化粧品工場、特定荷主を含む）、ボトリング会社（岩手ヤクルト工場、千葉ヤクルト工場、愛知ヤクルト工場、岡山和気ヤクルト工場、福岡ヤクルト工場）</t>
    <phoneticPr fontId="1"/>
  </si>
  <si>
    <t>●環境会計の実績</t>
    <rPh sb="1" eb="3">
      <t>カンキョウ</t>
    </rPh>
    <rPh sb="3" eb="5">
      <t>カイケイ</t>
    </rPh>
    <rPh sb="6" eb="8">
      <t>ジッセキ</t>
    </rPh>
    <phoneticPr fontId="1"/>
  </si>
  <si>
    <t>（単位：百万円）</t>
    <rPh sb="1" eb="3">
      <t>タンイ</t>
    </rPh>
    <rPh sb="4" eb="7">
      <t>ヒャクマンエン</t>
    </rPh>
    <phoneticPr fontId="1"/>
  </si>
  <si>
    <t>分類</t>
  </si>
  <si>
    <t>主な取り組み内容</t>
  </si>
  <si>
    <t>投資額</t>
  </si>
  <si>
    <t>費用額</t>
  </si>
  <si>
    <t>合計</t>
  </si>
  <si>
    <t>（1）
事業エリア内コスト</t>
    <phoneticPr fontId="1"/>
  </si>
  <si>
    <t>①公害防止コスト</t>
  </si>
  <si>
    <t>水質汚濁防止、大気汚染防止、土壌汚染防止</t>
  </si>
  <si>
    <t>②地球環境保全コスト</t>
  </si>
  <si>
    <r>
      <t>CO</t>
    </r>
    <r>
      <rPr>
        <vertAlign val="subscript"/>
        <sz val="11"/>
        <color theme="1"/>
        <rFont val="Meiryo UI"/>
        <family val="3"/>
        <charset val="128"/>
      </rPr>
      <t>2</t>
    </r>
    <r>
      <rPr>
        <sz val="11"/>
        <color theme="1"/>
        <rFont val="Meiryo UI"/>
        <family val="3"/>
        <charset val="128"/>
      </rPr>
      <t>削減、省エネルギー、太陽光発電設備</t>
    </r>
    <phoneticPr fontId="1"/>
  </si>
  <si>
    <t>③資源循環コスト</t>
  </si>
  <si>
    <t>容器回収用車両・資機材の開発・助成費用、廃棄物再資源化、プラリサイクル品の作製</t>
  </si>
  <si>
    <t>（2）上・下流コスト</t>
  </si>
  <si>
    <t>容器包装リサイクル法委託料、自動販売機オーバーホール</t>
  </si>
  <si>
    <t>（3）管理活動コスト</t>
  </si>
  <si>
    <t>工場緑地管理、環境マネジメントシステムの更新維持、CSRレポートの発行、環境負荷監視費用、従業員への環境教育費用</t>
  </si>
  <si>
    <t>（4）研究開発コスト</t>
  </si>
  <si>
    <t>容器・副資材の改良検討</t>
  </si>
  <si>
    <t>（5）社会活動コスト</t>
  </si>
  <si>
    <t>事業所近隣クリーン活動、環境保全活動を行う団体への寄付</t>
  </si>
  <si>
    <r>
      <t>（6）環境損傷コスト</t>
    </r>
    <r>
      <rPr>
        <vertAlign val="superscript"/>
        <sz val="11"/>
        <color rgb="FF000000"/>
        <rFont val="Meiryo UI"/>
        <family val="3"/>
        <charset val="128"/>
      </rPr>
      <t>※</t>
    </r>
  </si>
  <si>
    <t>汚染負荷量賦課金</t>
  </si>
  <si>
    <t>総計</t>
  </si>
  <si>
    <t>効果の内容</t>
  </si>
  <si>
    <t>リサイクルにより得られた収入額</t>
  </si>
  <si>
    <t>省資源による費用削減</t>
  </si>
  <si>
    <t>省エネルギーによる費用削減</t>
  </si>
  <si>
    <t>容器包装の薄肉化、軽量化、簡素化による費用削減</t>
  </si>
  <si>
    <t>自動販売機のオーバーホール、再利用による費用削減</t>
  </si>
  <si>
    <t>グリーン購入による差益</t>
  </si>
  <si>
    <t>その他</t>
  </si>
  <si>
    <t>取得拠点数</t>
    <phoneticPr fontId="1"/>
  </si>
  <si>
    <t>取得比率</t>
    <phoneticPr fontId="1"/>
  </si>
  <si>
    <t>本社工場、ボトリング会社、（全12か所）</t>
    <phoneticPr fontId="1"/>
  </si>
  <si>
    <t>中央研究所</t>
    <phoneticPr fontId="1"/>
  </si>
  <si>
    <t>国内販売会社（全101社）</t>
    <phoneticPr fontId="1"/>
  </si>
  <si>
    <t>海外工場（全27か所）</t>
    <phoneticPr fontId="1"/>
  </si>
  <si>
    <t>1. 環境に関する認証取得状況（ISO 14001）</t>
    <rPh sb="3" eb="5">
      <t>カンキョウ</t>
    </rPh>
    <rPh sb="6" eb="7">
      <t>カン</t>
    </rPh>
    <rPh sb="9" eb="11">
      <t>ニンショウ</t>
    </rPh>
    <rPh sb="11" eb="13">
      <t>シュトク</t>
    </rPh>
    <rPh sb="13" eb="15">
      <t>ジョウキョウ</t>
    </rPh>
    <phoneticPr fontId="1"/>
  </si>
  <si>
    <t>容器包装の区分</t>
  </si>
  <si>
    <t>ガラスびん（t）</t>
    <phoneticPr fontId="1"/>
  </si>
  <si>
    <t>PET ボトル（t）</t>
    <phoneticPr fontId="1"/>
  </si>
  <si>
    <t>プラスチック製容器包装（t）</t>
    <phoneticPr fontId="1"/>
  </si>
  <si>
    <t>紙製容器包装（t）</t>
    <phoneticPr fontId="1"/>
  </si>
  <si>
    <t>合計</t>
    <phoneticPr fontId="1"/>
  </si>
  <si>
    <t>食品廃棄物の再生利用実績</t>
    <rPh sb="0" eb="2">
      <t>ショクヒン</t>
    </rPh>
    <rPh sb="2" eb="5">
      <t>ハイキブツ</t>
    </rPh>
    <rPh sb="6" eb="8">
      <t>サイセイ</t>
    </rPh>
    <rPh sb="8" eb="10">
      <t>リヨウ</t>
    </rPh>
    <rPh sb="10" eb="12">
      <t>ジッセキ</t>
    </rPh>
    <phoneticPr fontId="1"/>
  </si>
  <si>
    <t>●2021年度</t>
    <phoneticPr fontId="1"/>
  </si>
  <si>
    <t>化学物質名</t>
    <phoneticPr fontId="1"/>
  </si>
  <si>
    <t>取扱量（kg/年）</t>
    <phoneticPr fontId="1"/>
  </si>
  <si>
    <t>環境への排出量
（kg/年）</t>
    <phoneticPr fontId="1"/>
  </si>
  <si>
    <t>事業所外移動量
（kg/年）</t>
    <phoneticPr fontId="1"/>
  </si>
  <si>
    <t>PRTR法</t>
    <phoneticPr fontId="1"/>
  </si>
  <si>
    <t>東京都環境確保条例</t>
    <phoneticPr fontId="1"/>
  </si>
  <si>
    <t>クロロホルム</t>
  </si>
  <si>
    <t>○</t>
    <phoneticPr fontId="1"/>
  </si>
  <si>
    <t>メタノール</t>
  </si>
  <si>
    <t>硫酸</t>
    <phoneticPr fontId="1"/>
  </si>
  <si>
    <t>※ 各化学物質の用途は主に反応溶媒、抽出溶媒です。硫酸についてはpH調整等に使用しています。
　 上記数値は国および東京都への報告値です。</t>
    <phoneticPr fontId="1"/>
  </si>
  <si>
    <t>●2020年度</t>
    <phoneticPr fontId="1"/>
  </si>
  <si>
    <t>◯</t>
  </si>
  <si>
    <t>●2019年度</t>
    <phoneticPr fontId="1"/>
  </si>
  <si>
    <t>酢酸エチル</t>
  </si>
  <si>
    <t>ヘキサン</t>
    <phoneticPr fontId="1"/>
  </si>
  <si>
    <t>●2018年度</t>
    <phoneticPr fontId="1"/>
  </si>
  <si>
    <t>アセトン</t>
    <phoneticPr fontId="1"/>
  </si>
  <si>
    <t>3. 中央研究所（東京都国立市）が使用する「PRTR法／東京都環境確保条例」届出対象化学物質</t>
    <rPh sb="3" eb="5">
      <t>チュウオウ</t>
    </rPh>
    <rPh sb="5" eb="8">
      <t>ケンキュウショ</t>
    </rPh>
    <rPh sb="9" eb="12">
      <t>トウキョウト</t>
    </rPh>
    <rPh sb="12" eb="15">
      <t>クニタチシ</t>
    </rPh>
    <rPh sb="17" eb="19">
      <t>シヨウ</t>
    </rPh>
    <rPh sb="26" eb="27">
      <t>ホウ</t>
    </rPh>
    <rPh sb="28" eb="31">
      <t>トウキョウト</t>
    </rPh>
    <rPh sb="31" eb="33">
      <t>カンキョウ</t>
    </rPh>
    <rPh sb="33" eb="35">
      <t>カクホ</t>
    </rPh>
    <rPh sb="35" eb="37">
      <t>ジョウレイ</t>
    </rPh>
    <rPh sb="38" eb="40">
      <t>トドケデ</t>
    </rPh>
    <rPh sb="40" eb="42">
      <t>タイショウ</t>
    </rPh>
    <rPh sb="42" eb="44">
      <t>カガク</t>
    </rPh>
    <rPh sb="44" eb="46">
      <t>ブッシツ</t>
    </rPh>
    <phoneticPr fontId="1"/>
  </si>
  <si>
    <t>年度</t>
    <phoneticPr fontId="1"/>
  </si>
  <si>
    <t>2010（基準年）</t>
    <phoneticPr fontId="1"/>
  </si>
  <si>
    <r>
      <t>CO</t>
    </r>
    <r>
      <rPr>
        <vertAlign val="subscript"/>
        <sz val="11"/>
        <color theme="1"/>
        <rFont val="Meiryo UI"/>
        <family val="3"/>
        <charset val="128"/>
      </rPr>
      <t>2</t>
    </r>
    <r>
      <rPr>
        <sz val="11"/>
        <color theme="1"/>
        <rFont val="Meiryo UI"/>
        <family val="3"/>
        <charset val="128"/>
      </rPr>
      <t>排出量（電力系）（スコープ2）（t-CO</t>
    </r>
    <r>
      <rPr>
        <vertAlign val="subscript"/>
        <sz val="11"/>
        <color theme="1"/>
        <rFont val="Meiryo UI"/>
        <family val="3"/>
        <charset val="128"/>
      </rPr>
      <t>2</t>
    </r>
    <r>
      <rPr>
        <sz val="11"/>
        <color theme="1"/>
        <rFont val="Meiryo UI"/>
        <family val="3"/>
        <charset val="128"/>
      </rPr>
      <t>）</t>
    </r>
    <phoneticPr fontId="1"/>
  </si>
  <si>
    <t>2018（基準年）</t>
    <rPh sb="5" eb="7">
      <t>キジュン</t>
    </rPh>
    <rPh sb="7" eb="8">
      <t>ネン</t>
    </rPh>
    <phoneticPr fontId="1"/>
  </si>
  <si>
    <t>※ 原単位算出時のCO₂排出量は、本社工場は化粧品工場と医薬品工場を除いた5工場を集計範囲としています。</t>
    <rPh sb="2" eb="5">
      <t>ゲンタンイ</t>
    </rPh>
    <rPh sb="5" eb="7">
      <t>サンシュツ</t>
    </rPh>
    <rPh sb="7" eb="8">
      <t>ジ</t>
    </rPh>
    <rPh sb="12" eb="14">
      <t>ハイシュツ</t>
    </rPh>
    <rPh sb="14" eb="15">
      <t>リョウ</t>
    </rPh>
    <rPh sb="17" eb="19">
      <t>ホンシャ</t>
    </rPh>
    <rPh sb="19" eb="21">
      <t>コウジョウ</t>
    </rPh>
    <rPh sb="22" eb="25">
      <t>ケショウヒン</t>
    </rPh>
    <rPh sb="25" eb="27">
      <t>コウジョウ</t>
    </rPh>
    <rPh sb="28" eb="31">
      <t>イヤクヒン</t>
    </rPh>
    <rPh sb="31" eb="33">
      <t>コウジョウ</t>
    </rPh>
    <rPh sb="34" eb="35">
      <t>ノゾ</t>
    </rPh>
    <rPh sb="38" eb="40">
      <t>コウジョウ</t>
    </rPh>
    <rPh sb="41" eb="43">
      <t>シュウケイ</t>
    </rPh>
    <rPh sb="43" eb="45">
      <t>ハンイ</t>
    </rPh>
    <phoneticPr fontId="1"/>
  </si>
  <si>
    <t>※ 排出係数は各年の各電力会社調整後排出係数を使用しています。</t>
    <phoneticPr fontId="1"/>
  </si>
  <si>
    <t>原油換算量（燃料系）（スコープ1）（kl）</t>
    <phoneticPr fontId="1"/>
  </si>
  <si>
    <t>原油換算量（電力系）（スコープ2）（kl）</t>
    <phoneticPr fontId="1"/>
  </si>
  <si>
    <t>※ 原単位算出時の原油換算量は、本社工場は化粧品工場と医薬品工場を除いた5工場を集計範囲としています。</t>
    <phoneticPr fontId="1"/>
  </si>
  <si>
    <t>生産量原単位（kl(原油)/kl(製品)）</t>
    <phoneticPr fontId="1"/>
  </si>
  <si>
    <t>カテゴリ</t>
    <phoneticPr fontId="1"/>
  </si>
  <si>
    <t>該当／非該当</t>
  </si>
  <si>
    <t>算定方法または非該当の理由</t>
  </si>
  <si>
    <t>算定結果（t）</t>
  </si>
  <si>
    <t>購入した製品・サービス</t>
  </si>
  <si>
    <t>該当</t>
  </si>
  <si>
    <t>自社乳製品、医薬品、化粧品の原料、包装資材購入金額および清涼飲料、医薬品、化粧品の製品買取価格、および上水道使用量、排水量から算定しました。</t>
    <phoneticPr fontId="1"/>
  </si>
  <si>
    <t>資本財</t>
  </si>
  <si>
    <t>有価証券報告書「固定資産当期増加額」より算定しました。</t>
  </si>
  <si>
    <t>スコープ1,2に含まれない燃料およびエネルギー関連活動</t>
    <phoneticPr fontId="1"/>
  </si>
  <si>
    <t>スコープ1,2の算定に使用したエネルギー、電力使用量より算定しました。</t>
  </si>
  <si>
    <t>輸送、配送（上流）</t>
  </si>
  <si>
    <t>非該当</t>
  </si>
  <si>
    <t>スコープ1,2の範囲には物流子会社も含めています。上流の調達物流における排出量はスコープ1,2に含めて計算しているため、このカテゴリで計算する主な排出量はありません。</t>
  </si>
  <si>
    <t>―</t>
  </si>
  <si>
    <t>事業から出る廃棄物</t>
  </si>
  <si>
    <t>各事業所で発生した廃棄物重量より算定しました。</t>
  </si>
  <si>
    <t>出張</t>
  </si>
  <si>
    <t>従業員数より算定しました。</t>
  </si>
  <si>
    <t>雇用者の通勤</t>
  </si>
  <si>
    <t>事業所別従業員数より算定しました。</t>
  </si>
  <si>
    <t>リース資産（上流）</t>
  </si>
  <si>
    <t>上流のリース資産で使用しているエネルギー使用量は、すべてスコープ1,2に含まれるため、このカテゴリで算定するものはありません。</t>
  </si>
  <si>
    <t>輸送、配送（下流）</t>
  </si>
  <si>
    <t>物流拠点から先の下流物流および消費者まで、または店舗までの物流に関しては十分な情報が得られていないため、現状では算定が困難です。</t>
  </si>
  <si>
    <t>販売した製品の加工</t>
  </si>
  <si>
    <t>当社製品は、食品（乳製品、清涼飲料）、医薬品、化粧品の完成品が主たるものであり、すべて消費されるため、中間製品として加工されるものはありません。したがって、加工に関する排出量はありません。</t>
  </si>
  <si>
    <t>販売した製品の使用</t>
  </si>
  <si>
    <t>当社製品は、食品（乳製品、清涼飲料）、医薬品、化粧品の完成品が主たるものであり、すべて消費されるため、使用に関する排出量はありません。</t>
  </si>
  <si>
    <t>販売した製品の廃棄</t>
  </si>
  <si>
    <t>販売した食品（乳製品、清涼飲料）、医薬品、化粧品の包装資材の重量から算定しました。</t>
  </si>
  <si>
    <t>リース資産（下流）</t>
  </si>
  <si>
    <t>自動販売機の消費電力量より算定しました。</t>
  </si>
  <si>
    <t>フランチャイズ</t>
  </si>
  <si>
    <t>当社は食品、医薬品、化粧品等の製造業であり、フランチャイズ展開を行っていません。したがって、当社はこのカテゴリに関連する排出量はありません。</t>
  </si>
  <si>
    <t>投資</t>
  </si>
  <si>
    <t>当社は食品、医薬品、化粧品等の製造業であり、投資を目的とした事業を行っていません。このカテゴリは金融業のためのものであり、当社はこのカテゴリに関連する排出量はありません。</t>
  </si>
  <si>
    <t>東京物流センターCO2排出量（スコープ2）（t-CO2）</t>
    <rPh sb="0" eb="2">
      <t>トウキョウ</t>
    </rPh>
    <rPh sb="2" eb="4">
      <t>ブツリュウ</t>
    </rPh>
    <rPh sb="11" eb="14">
      <t>ハイシュツリョウ</t>
    </rPh>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</si>
  <si>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</si>
  <si>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</si>
  <si>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原料液輸送CO2排出量</t>
    <rPh sb="0" eb="2">
      <t>ゲンリョウ</t>
    </rPh>
    <rPh sb="2" eb="3">
      <t>エキ</t>
    </rPh>
    <rPh sb="3" eb="5">
      <t>ユソウ</t>
    </rPh>
    <rPh sb="8" eb="11">
      <t>ハイシュツリョウ</t>
    </rPh>
    <phoneticPr fontId="1"/>
  </si>
  <si>
    <t>ディーゼル燃料使用量（kl）</t>
    <phoneticPr fontId="1"/>
  </si>
  <si>
    <r>
      <t>NO</t>
    </r>
    <r>
      <rPr>
        <vertAlign val="subscript"/>
        <sz val="11"/>
        <color theme="1"/>
        <rFont val="Meiryo UI"/>
        <family val="3"/>
        <charset val="128"/>
      </rPr>
      <t>X</t>
    </r>
    <r>
      <rPr>
        <sz val="11"/>
        <color theme="1"/>
        <rFont val="Meiryo UI"/>
        <family val="3"/>
        <charset val="128"/>
      </rPr>
      <t>排出量（t）</t>
    </r>
    <phoneticPr fontId="1"/>
  </si>
  <si>
    <t>物流子会社</t>
    <phoneticPr fontId="1"/>
  </si>
  <si>
    <t>その他</t>
    <rPh sb="2" eb="3">
      <t>タ</t>
    </rPh>
    <phoneticPr fontId="1"/>
  </si>
  <si>
    <t>合計</t>
    <rPh sb="0" eb="2">
      <t>ゴウケイ</t>
    </rPh>
    <phoneticPr fontId="1"/>
  </si>
  <si>
    <r>
      <t>物流子会社CO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</si>
  <si>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r>
      <t>その他CO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</si>
  <si>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t>導入資機材</t>
    <phoneticPr fontId="1"/>
  </si>
  <si>
    <t>空容器回収スペース付ルート車</t>
    <phoneticPr fontId="1"/>
  </si>
  <si>
    <t>ルーフタイプ空容器回収キット</t>
    <phoneticPr fontId="1"/>
  </si>
  <si>
    <t>自動販売機用空容器回収ボックス</t>
    <phoneticPr fontId="1"/>
  </si>
  <si>
    <t>ヒートポンプ式自動販売機（ハイブリッド含む）</t>
    <phoneticPr fontId="1"/>
  </si>
  <si>
    <t>オーバーホール自動販売機</t>
    <phoneticPr fontId="1"/>
  </si>
  <si>
    <r>
      <t>電気自動車（コムス）</t>
    </r>
    <r>
      <rPr>
        <vertAlign val="superscript"/>
        <sz val="11"/>
        <color theme="1"/>
        <rFont val="Meiryo UI"/>
        <family val="3"/>
        <charset val="128"/>
      </rPr>
      <t>※</t>
    </r>
    <phoneticPr fontId="1"/>
  </si>
  <si>
    <t>13. 特定プラスチック使用製品提供量の推移</t>
    <phoneticPr fontId="1"/>
  </si>
  <si>
    <t>12. 販売用資機材新規導入状況</t>
    <phoneticPr fontId="1"/>
  </si>
  <si>
    <r>
      <t>11 物流のCO</t>
    </r>
    <r>
      <rPr>
        <b/>
        <vertAlign val="subscript"/>
        <sz val="11"/>
        <color theme="1"/>
        <rFont val="Meiryo UI"/>
        <family val="3"/>
        <charset val="128"/>
      </rPr>
      <t>2</t>
    </r>
    <r>
      <rPr>
        <b/>
        <sz val="11"/>
        <color theme="1"/>
        <rFont val="Meiryo UI"/>
        <family val="3"/>
        <charset val="128"/>
      </rPr>
      <t>排出量／物流のディーゼル燃料使用量とNO</t>
    </r>
    <r>
      <rPr>
        <b/>
        <vertAlign val="subscript"/>
        <sz val="11"/>
        <color theme="1"/>
        <rFont val="Meiryo UI"/>
        <family val="3"/>
        <charset val="128"/>
      </rPr>
      <t>X</t>
    </r>
    <r>
      <rPr>
        <b/>
        <sz val="11"/>
        <color theme="1"/>
        <rFont val="Meiryo UI"/>
        <family val="3"/>
        <charset val="128"/>
      </rPr>
      <t>排出量</t>
    </r>
    <rPh sb="3" eb="5">
      <t>ブツリュウ</t>
    </rPh>
    <rPh sb="9" eb="11">
      <t>ハイシュツ</t>
    </rPh>
    <rPh sb="11" eb="12">
      <t>リョウ</t>
    </rPh>
    <phoneticPr fontId="1"/>
  </si>
  <si>
    <t>4. 容器包装の再商品化義務量</t>
    <rPh sb="3" eb="5">
      <t>ヨウキ</t>
    </rPh>
    <rPh sb="5" eb="7">
      <t>ホウソウ</t>
    </rPh>
    <rPh sb="8" eb="12">
      <t>サイショウヒンカ</t>
    </rPh>
    <rPh sb="12" eb="14">
      <t>ギム</t>
    </rPh>
    <rPh sb="14" eb="15">
      <t>リョウ</t>
    </rPh>
    <phoneticPr fontId="1"/>
  </si>
  <si>
    <t>リスク分類</t>
    <phoneticPr fontId="1"/>
  </si>
  <si>
    <t>生産拠点数</t>
    <phoneticPr fontId="1"/>
  </si>
  <si>
    <t>国内</t>
    <phoneticPr fontId="1"/>
  </si>
  <si>
    <t>海外</t>
    <phoneticPr fontId="1"/>
  </si>
  <si>
    <t>極めて高い Extremely High (4-5)</t>
    <phoneticPr fontId="1"/>
  </si>
  <si>
    <t>高い High (3-4)</t>
    <phoneticPr fontId="1"/>
  </si>
  <si>
    <t>中庸〜高い Medium - High (2-3)</t>
    <phoneticPr fontId="1"/>
  </si>
  <si>
    <t>低い〜中庸 Low - Medium (1-2)</t>
    <phoneticPr fontId="1"/>
  </si>
  <si>
    <t>低い Low (0-1)</t>
    <phoneticPr fontId="1"/>
  </si>
  <si>
    <t>総計</t>
    <phoneticPr fontId="1"/>
  </si>
  <si>
    <t>※Baseline Water Stress (Total, Overall water risk)</t>
    <phoneticPr fontId="1"/>
  </si>
  <si>
    <t>コスト（万円）</t>
    <phoneticPr fontId="1"/>
  </si>
  <si>
    <t>（単位：㎥）</t>
    <phoneticPr fontId="1"/>
  </si>
  <si>
    <t>国・地域名</t>
  </si>
  <si>
    <t>工場名</t>
  </si>
  <si>
    <t>取水量</t>
  </si>
  <si>
    <t>取水源</t>
  </si>
  <si>
    <t>排水量</t>
  </si>
  <si>
    <t>排水先</t>
  </si>
  <si>
    <t>水の消費量</t>
  </si>
  <si>
    <t>地下水（井戸水を含む）</t>
  </si>
  <si>
    <t>第三者からの水（水道水を含む）</t>
  </si>
  <si>
    <t>地表水</t>
  </si>
  <si>
    <t>海水（汽水を含む）</t>
  </si>
  <si>
    <t>生産随伴水</t>
  </si>
  <si>
    <t>第三者の水域（下水道含む</t>
  </si>
  <si>
    <t>地表水域（河川／湖沼）</t>
  </si>
  <si>
    <t>海水（汽水域含む）</t>
    <phoneticPr fontId="1"/>
  </si>
  <si>
    <t>地下水域</t>
  </si>
  <si>
    <t>地下水（散水、灌漑を含む）</t>
    <phoneticPr fontId="1"/>
  </si>
  <si>
    <t>台湾</t>
  </si>
  <si>
    <t>中壢工場</t>
  </si>
  <si>
    <t>ブラジル</t>
  </si>
  <si>
    <t>ロレーナ工場</t>
  </si>
  <si>
    <t>香港</t>
  </si>
  <si>
    <t>大埔工場</t>
  </si>
  <si>
    <t>タイ</t>
  </si>
  <si>
    <t>バンコク工場</t>
  </si>
  <si>
    <t>アユタヤ工場</t>
  </si>
  <si>
    <t>３工場（平澤、論山、天安）</t>
  </si>
  <si>
    <t>フィリピン</t>
  </si>
  <si>
    <t>カランバ工場</t>
  </si>
  <si>
    <t>シンガポール</t>
  </si>
  <si>
    <t>シンガポール工場</t>
  </si>
  <si>
    <t>メキシコ</t>
  </si>
  <si>
    <t>グアダラハラ工場</t>
  </si>
  <si>
    <t>イスタパルカ工場</t>
  </si>
  <si>
    <t>インドネシア</t>
  </si>
  <si>
    <t>スカブミ工場</t>
  </si>
  <si>
    <t>スラバヤ工場（モジョコルト工場）</t>
  </si>
  <si>
    <t>オーストラリア</t>
  </si>
  <si>
    <t>オーストラリア工場</t>
  </si>
  <si>
    <t>オランダ</t>
  </si>
  <si>
    <t>アルメア工場</t>
  </si>
  <si>
    <t>中国</t>
  </si>
  <si>
    <t>広州第一工場</t>
  </si>
  <si>
    <t>広州第二工場</t>
  </si>
  <si>
    <t>佛山工場</t>
  </si>
  <si>
    <t>上海工場</t>
  </si>
  <si>
    <t>天津工場</t>
  </si>
  <si>
    <t>無錫工場</t>
  </si>
  <si>
    <t>マレーシア</t>
  </si>
  <si>
    <t>マレーシア工場</t>
  </si>
  <si>
    <t>インド</t>
  </si>
  <si>
    <t>ソニパット・ライ工場</t>
  </si>
  <si>
    <t>ベトナム</t>
  </si>
  <si>
    <t>ベトナム工場</t>
  </si>
  <si>
    <t>アメリカ</t>
  </si>
  <si>
    <t>カリフォルニア工場</t>
  </si>
  <si>
    <t>ミャンマー</t>
  </si>
  <si>
    <t>ミャンマー工場</t>
  </si>
  <si>
    <t>総合計</t>
  </si>
  <si>
    <t>※ 韓国はヤクルト類の充填量比からの推計値</t>
    <phoneticPr fontId="1"/>
  </si>
  <si>
    <t>本社</t>
    <rPh sb="0" eb="2">
      <t>ホンシャ</t>
    </rPh>
    <phoneticPr fontId="27"/>
  </si>
  <si>
    <t>中央研究所</t>
    <rPh sb="0" eb="5">
      <t>チュウオウケンキュウジョ</t>
    </rPh>
    <phoneticPr fontId="27"/>
  </si>
  <si>
    <t>本・支店</t>
    <rPh sb="0" eb="1">
      <t>ホン</t>
    </rPh>
    <rPh sb="2" eb="4">
      <t>シテン</t>
    </rPh>
    <phoneticPr fontId="27"/>
  </si>
  <si>
    <t>医薬支店</t>
    <rPh sb="0" eb="4">
      <t>イヤクシテン</t>
    </rPh>
    <phoneticPr fontId="27"/>
  </si>
  <si>
    <t>連結子会社（国内）</t>
    <rPh sb="0" eb="5">
      <t>レンケツコガイシャ</t>
    </rPh>
    <rPh sb="6" eb="8">
      <t>コクナイ</t>
    </rPh>
    <phoneticPr fontId="27"/>
  </si>
  <si>
    <t>ボトリング会社</t>
    <rPh sb="5" eb="7">
      <t>カイシャ</t>
    </rPh>
    <phoneticPr fontId="27"/>
  </si>
  <si>
    <t>販売会社</t>
    <rPh sb="0" eb="4">
      <t>ハンバイカイシャ</t>
    </rPh>
    <phoneticPr fontId="27"/>
  </si>
  <si>
    <t>その他</t>
    <rPh sb="2" eb="3">
      <t>タ</t>
    </rPh>
    <phoneticPr fontId="27"/>
  </si>
  <si>
    <t>連結子会社（海外）</t>
    <rPh sb="0" eb="5">
      <t>レンケツコガイシャ</t>
    </rPh>
    <rPh sb="6" eb="8">
      <t>カイガイ</t>
    </rPh>
    <phoneticPr fontId="27"/>
  </si>
  <si>
    <t>合計</t>
    <rPh sb="0" eb="2">
      <t>ゴウケイ</t>
    </rPh>
    <phoneticPr fontId="27"/>
  </si>
  <si>
    <t>スコープ１</t>
  </si>
  <si>
    <t>スコープ２</t>
  </si>
  <si>
    <t>スコープ３</t>
  </si>
  <si>
    <t>地表水域
（河川／湖沼）</t>
    <phoneticPr fontId="1"/>
  </si>
  <si>
    <t>本社工場計</t>
  </si>
  <si>
    <t>福島工場</t>
  </si>
  <si>
    <t>茨城工場</t>
  </si>
  <si>
    <t>富士裾野工場</t>
    <phoneticPr fontId="1"/>
  </si>
  <si>
    <t>富士裾野医薬品工場</t>
    <phoneticPr fontId="1"/>
  </si>
  <si>
    <t>兵庫三木工場</t>
  </si>
  <si>
    <t>佐賀工場</t>
  </si>
  <si>
    <t>湘南化粧品工場</t>
  </si>
  <si>
    <t>ボトリング会社計</t>
  </si>
  <si>
    <t>岩手ヤクルト工場</t>
  </si>
  <si>
    <t>千葉ヤクルト工場</t>
  </si>
  <si>
    <t>愛知ヤクルト工場</t>
  </si>
  <si>
    <t>岡山和気ヤクルト工場</t>
  </si>
  <si>
    <t>福岡ヤクルト工場</t>
  </si>
  <si>
    <t>地下水
（井戸水を含む）</t>
    <phoneticPr fontId="1"/>
  </si>
  <si>
    <t>第三者からの水
（水道水を含む）</t>
    <phoneticPr fontId="1"/>
  </si>
  <si>
    <t>海水
（汽水を含む）</t>
    <phoneticPr fontId="1"/>
  </si>
  <si>
    <t>第三者の水域
（下水道含む）</t>
    <phoneticPr fontId="1"/>
  </si>
  <si>
    <t>海域
（汽水域含む）</t>
    <phoneticPr fontId="1"/>
  </si>
  <si>
    <t>その他
（散水、灌漑を含む）</t>
    <phoneticPr fontId="1"/>
  </si>
  <si>
    <t>本社工場水使用量（千㎥）</t>
    <phoneticPr fontId="1"/>
  </si>
  <si>
    <t>ボトリング会社水使用量（千㎥）</t>
    <phoneticPr fontId="1"/>
  </si>
  <si>
    <t>※ 原単位算出時の水使用量は、本社工場は化粧品工場と医薬品工場を除いた5工場を集計範囲としています。</t>
    <phoneticPr fontId="1"/>
  </si>
  <si>
    <t>生産量原単位（㎥ /kl）</t>
    <phoneticPr fontId="1"/>
  </si>
  <si>
    <t>※ 原単位算出時の廃棄物排出量は、本社工場は化粧品工場と医薬品工場を除いた5工場を集計範囲としています。</t>
    <phoneticPr fontId="1"/>
  </si>
  <si>
    <t>廃棄物排出量（t）</t>
    <phoneticPr fontId="1"/>
  </si>
  <si>
    <t>排出量原単位（kg/kl）</t>
    <phoneticPr fontId="1"/>
  </si>
  <si>
    <t>排出量（t）</t>
    <phoneticPr fontId="1"/>
  </si>
  <si>
    <t>再資源化量（t）</t>
    <phoneticPr fontId="1"/>
  </si>
  <si>
    <t>再資源化率（％）</t>
    <phoneticPr fontId="1"/>
  </si>
  <si>
    <t>汚泥</t>
    <phoneticPr fontId="1"/>
  </si>
  <si>
    <t>紙くず</t>
    <phoneticPr fontId="1"/>
  </si>
  <si>
    <t>廃プラスチック</t>
    <phoneticPr fontId="1"/>
  </si>
  <si>
    <t>金属くず</t>
  </si>
  <si>
    <t>植物性残渣</t>
    <phoneticPr fontId="1"/>
  </si>
  <si>
    <t>―</t>
    <phoneticPr fontId="1"/>
  </si>
  <si>
    <t>ガラスくず</t>
    <phoneticPr fontId="1"/>
  </si>
  <si>
    <t>燃えがら</t>
    <phoneticPr fontId="1"/>
  </si>
  <si>
    <t xml:space="preserve">廃油 </t>
    <phoneticPr fontId="1"/>
  </si>
  <si>
    <t>木くず</t>
    <phoneticPr fontId="1"/>
  </si>
  <si>
    <t>ゴムくず</t>
    <phoneticPr fontId="1"/>
  </si>
  <si>
    <t>その他</t>
    <phoneticPr fontId="1"/>
  </si>
  <si>
    <t>工場</t>
    <phoneticPr fontId="1"/>
  </si>
  <si>
    <t>河川流域</t>
    <phoneticPr fontId="1"/>
  </si>
  <si>
    <t>IBAT使用による調査</t>
    <phoneticPr fontId="1"/>
  </si>
  <si>
    <t>生物多様性に関わる特記事項</t>
    <phoneticPr fontId="1"/>
  </si>
  <si>
    <t>水棲生物の種類数</t>
    <phoneticPr fontId="1"/>
  </si>
  <si>
    <t>絶滅危惧種
（IUCN指定）</t>
    <phoneticPr fontId="1"/>
  </si>
  <si>
    <t>福島工場</t>
    <phoneticPr fontId="1"/>
  </si>
  <si>
    <t>摺上川を含む阿武隈川流域全体</t>
    <rPh sb="13" eb="14">
      <t>カラダ</t>
    </rPh>
    <phoneticPr fontId="1"/>
  </si>
  <si>
    <r>
      <t>0</t>
    </r>
    <r>
      <rPr>
        <vertAlign val="superscript"/>
        <sz val="11"/>
        <color theme="1"/>
        <rFont val="Meiryo UI"/>
        <family val="3"/>
        <charset val="128"/>
      </rPr>
      <t>※</t>
    </r>
    <phoneticPr fontId="1"/>
  </si>
  <si>
    <r>
      <t>排水の流入先である阿武隈川は</t>
    </r>
    <r>
      <rPr>
        <b/>
        <sz val="11"/>
        <color rgb="FFE60039"/>
        <rFont val="Meiryo UI"/>
        <family val="3"/>
        <charset val="128"/>
      </rPr>
      <t>オナガガモ</t>
    </r>
    <r>
      <rPr>
        <sz val="11"/>
        <color theme="1"/>
        <rFont val="Meiryo UI"/>
        <family val="3"/>
        <charset val="128"/>
      </rPr>
      <t>（IUCN指定レッドリスト）が飛来することから、国際NGOにより生物多様性重要地域（Key Biodiversity Area: KBA）および重要野鳥地域（Important Bird and Biodiversity Areas: IBA）に指定されている。</t>
    </r>
    <phoneticPr fontId="1"/>
  </si>
  <si>
    <t>兵庫三木工場</t>
    <rPh sb="0" eb="2">
      <t>ヒョウゴ</t>
    </rPh>
    <rPh sb="2" eb="4">
      <t>ミキ</t>
    </rPh>
    <rPh sb="4" eb="6">
      <t>コウジョウ</t>
    </rPh>
    <phoneticPr fontId="1"/>
  </si>
  <si>
    <t>加古川流域・武庫川流域・
淀川流域・神戸市周辺</t>
    <rPh sb="22" eb="23">
      <t>ヘン</t>
    </rPh>
    <phoneticPr fontId="1"/>
  </si>
  <si>
    <t>拠点の下流域10km圏内には、生物多様性について、特別重要な地域はなく、拠点周辺の小水域においてIUCNの指定する絶滅危惧種の生息は指摘されていない。</t>
    <phoneticPr fontId="1"/>
  </si>
  <si>
    <t>茨城工場</t>
    <rPh sb="0" eb="2">
      <t>イバラキ</t>
    </rPh>
    <rPh sb="2" eb="4">
      <t>コウジョウ</t>
    </rPh>
    <phoneticPr fontId="1"/>
  </si>
  <si>
    <t>利根川水系</t>
    <rPh sb="4" eb="5">
      <t>ケイ</t>
    </rPh>
    <phoneticPr fontId="1"/>
  </si>
  <si>
    <t>富士裾野工場・
富士裾野医薬品工場</t>
    <rPh sb="8" eb="10">
      <t>フジ</t>
    </rPh>
    <rPh sb="10" eb="12">
      <t>スソノ</t>
    </rPh>
    <rPh sb="12" eb="15">
      <t>イヤクヒン</t>
    </rPh>
    <rPh sb="15" eb="17">
      <t>コウジョウ</t>
    </rPh>
    <phoneticPr fontId="1"/>
  </si>
  <si>
    <t>狩野川流域</t>
    <rPh sb="4" eb="5">
      <t>イキ</t>
    </rPh>
    <phoneticPr fontId="1"/>
  </si>
  <si>
    <t>拠点の下流域10km圏内には、IUCNカテゴリーⅣに区分される鳥獣保護区が存在する。拠点周辺の小水域において、IUCNの指定する絶滅危惧種の生息は見受けられない。</t>
    <phoneticPr fontId="1"/>
  </si>
  <si>
    <t>佐賀工場</t>
    <rPh sb="0" eb="2">
      <t>サガ</t>
    </rPh>
    <phoneticPr fontId="1"/>
  </si>
  <si>
    <t>筑後川水系</t>
    <rPh sb="4" eb="5">
      <t>ケイ</t>
    </rPh>
    <phoneticPr fontId="1"/>
  </si>
  <si>
    <t>岩手ヤクルト工場</t>
    <phoneticPr fontId="1"/>
  </si>
  <si>
    <t>北上川水系</t>
    <rPh sb="4" eb="5">
      <t>ケイ</t>
    </rPh>
    <phoneticPr fontId="1"/>
  </si>
  <si>
    <t>水源地周辺はIUCN保護地域カテゴリーⅠbの葛根田川・玉川源流部森林生態系保護地域、和賀岳植物群落保護林、カテゴリーⅡの十和田八幡平国立公園、早池峰国定公園など保護地域に指定されている。</t>
    <phoneticPr fontId="1"/>
  </si>
  <si>
    <t>千葉ヤクルト工場</t>
    <phoneticPr fontId="1"/>
  </si>
  <si>
    <t>利根川流域</t>
    <rPh sb="4" eb="5">
      <t>イキ</t>
    </rPh>
    <phoneticPr fontId="1"/>
  </si>
  <si>
    <r>
      <t>水源域にあたる地域には、上信越高原などIUCNマネジメントカテゴリーⅡやⅣに分類される保全地域が点在している。また、拠点の下流域10km圏内には、カテゴリーⅣの保護地域（鳥獣保護区）が存在する。IUCNの指定する絶滅危惧Ⅰｂ類の</t>
    </r>
    <r>
      <rPr>
        <b/>
        <sz val="11"/>
        <color rgb="FFE60039"/>
        <rFont val="Meiryo UI"/>
        <family val="3"/>
        <charset val="128"/>
      </rPr>
      <t>クサガメ</t>
    </r>
    <r>
      <rPr>
        <sz val="11"/>
        <color theme="1"/>
        <rFont val="Meiryo UI"/>
        <family val="3"/>
        <charset val="128"/>
      </rPr>
      <t>の生息が指摘されている。</t>
    </r>
    <phoneticPr fontId="1"/>
  </si>
  <si>
    <t>愛知ヤクルト工場</t>
    <phoneticPr fontId="1"/>
  </si>
  <si>
    <t>木曽川、矢作川、庄内川流域</t>
    <rPh sb="12" eb="13">
      <t>イキ</t>
    </rPh>
    <phoneticPr fontId="1"/>
  </si>
  <si>
    <r>
      <t>濃尾平野の小川や河川は絶滅危惧種Ⅰb種の</t>
    </r>
    <r>
      <rPr>
        <b/>
        <sz val="11"/>
        <color rgb="FFE60039"/>
        <rFont val="Meiryo UI"/>
        <family val="3"/>
        <charset val="128"/>
      </rPr>
      <t>マダラナニワトンボ</t>
    </r>
    <r>
      <rPr>
        <sz val="11"/>
        <color theme="1"/>
        <rFont val="Meiryo UI"/>
        <family val="3"/>
        <charset val="128"/>
      </rPr>
      <t>の生息地であり、生物多様性重要地域に指定されている。</t>
    </r>
    <phoneticPr fontId="1"/>
  </si>
  <si>
    <t>岡山和気ヤクルト工場</t>
    <phoneticPr fontId="1"/>
  </si>
  <si>
    <t>吉井川流域</t>
    <rPh sb="4" eb="5">
      <t>イキ</t>
    </rPh>
    <phoneticPr fontId="1"/>
  </si>
  <si>
    <r>
      <t>吉井川流域内には、IUCNマネジメントカテゴリーⅣの地域が点在している。また、拠点の下流域10km圏内には、カテゴリーⅣ、Ⅴの保護地域が存在する。IUCNの指定する絶滅危惧Ⅰｂ類の</t>
    </r>
    <r>
      <rPr>
        <b/>
        <sz val="11"/>
        <color rgb="FFE60039"/>
        <rFont val="Meiryo UI"/>
        <family val="3"/>
        <charset val="128"/>
      </rPr>
      <t>クサガメ</t>
    </r>
    <r>
      <rPr>
        <sz val="11"/>
        <color theme="1"/>
        <rFont val="Meiryo UI"/>
        <family val="3"/>
        <charset val="128"/>
      </rPr>
      <t>、Ⅱ類の</t>
    </r>
    <r>
      <rPr>
        <b/>
        <sz val="11"/>
        <color rgb="FFE60039"/>
        <rFont val="Meiryo UI"/>
        <family val="3"/>
        <charset val="128"/>
      </rPr>
      <t>スッポン</t>
    </r>
    <r>
      <rPr>
        <sz val="11"/>
        <color theme="1"/>
        <rFont val="Meiryo UI"/>
        <family val="3"/>
        <charset val="128"/>
      </rPr>
      <t>の生息が指摘されている。</t>
    </r>
    <phoneticPr fontId="1"/>
  </si>
  <si>
    <t>福岡工場</t>
    <rPh sb="0" eb="2">
      <t>フクオカ</t>
    </rPh>
    <phoneticPr fontId="1"/>
  </si>
  <si>
    <t>筑後川流域</t>
    <rPh sb="4" eb="5">
      <t>イキ</t>
    </rPh>
    <phoneticPr fontId="1"/>
  </si>
  <si>
    <r>
      <t>拠点の下流側10km圏内には IUCN カテゴリーⅣの区域（鳥獣保護区 ）がある。また、拠点のある小水域には、IUCNが指定する絶滅危惧種ENの</t>
    </r>
    <r>
      <rPr>
        <b/>
        <sz val="11"/>
        <color rgb="FFE60039"/>
        <rFont val="Meiryo UI"/>
        <family val="3"/>
        <charset val="128"/>
      </rPr>
      <t>エツ</t>
    </r>
    <r>
      <rPr>
        <sz val="11"/>
        <color theme="1"/>
        <rFont val="Meiryo UI"/>
        <family val="3"/>
        <charset val="128"/>
      </rPr>
      <t>（環境省レッドリストでも絶滅危惧Ⅱ類）、危急種（VU）の</t>
    </r>
    <r>
      <rPr>
        <b/>
        <sz val="11"/>
        <color rgb="FFE60039"/>
        <rFont val="Meiryo UI"/>
        <family val="3"/>
        <charset val="128"/>
      </rPr>
      <t>アリアケスジシマドジョウ</t>
    </r>
    <r>
      <rPr>
        <sz val="11"/>
        <color theme="1"/>
        <rFont val="Meiryo UI"/>
        <family val="3"/>
        <charset val="128"/>
      </rPr>
      <t>（環境省レッドリストでも絶滅危惧Ⅰb類）の生息可能性がある。</t>
    </r>
    <phoneticPr fontId="1"/>
  </si>
  <si>
    <t>湘南化粧品工場</t>
    <rPh sb="0" eb="2">
      <t>ショウナン</t>
    </rPh>
    <rPh sb="2" eb="5">
      <t>ケショウヒン</t>
    </rPh>
    <phoneticPr fontId="1"/>
  </si>
  <si>
    <t>相模川・引地川流域</t>
    <rPh sb="8" eb="9">
      <t>イキ</t>
    </rPh>
    <phoneticPr fontId="1"/>
  </si>
  <si>
    <t>拠点の下流側10km圏内には IUCN マネジメントカテゴリーⅣの保護地域（鳥獣保護区）がある。また、拠点のある小水域には、IUCNの危急種（VU）（環境省レッドリストでも絶滅危惧Ⅰb類）のタナゴの生息可能性がある。</t>
    <phoneticPr fontId="1"/>
  </si>
  <si>
    <t>※オナガガモは水棲生物ではないため、当数値には含まれていません</t>
    <phoneticPr fontId="1"/>
  </si>
  <si>
    <t>地域</t>
  </si>
  <si>
    <r>
      <t>CO</t>
    </r>
    <r>
      <rPr>
        <vertAlign val="subscript"/>
        <sz val="11"/>
        <color theme="1"/>
        <rFont val="Meiryo UI"/>
        <family val="3"/>
        <charset val="128"/>
      </rPr>
      <t>2</t>
    </r>
    <r>
      <rPr>
        <sz val="11"/>
        <color theme="1"/>
        <rFont val="Meiryo UI"/>
        <family val="3"/>
        <charset val="128"/>
      </rPr>
      <t>排出量(t)</t>
    </r>
    <phoneticPr fontId="1"/>
  </si>
  <si>
    <t>電力使用量
(千kwh)</t>
    <rPh sb="1" eb="2">
      <t>チカラ</t>
    </rPh>
    <phoneticPr fontId="1"/>
  </si>
  <si>
    <t>電力使用量原単位（充填klあたり）</t>
    <rPh sb="1" eb="2">
      <t>チカラ</t>
    </rPh>
    <phoneticPr fontId="1"/>
  </si>
  <si>
    <t>燃料原油換算(kl)</t>
    <phoneticPr fontId="1"/>
  </si>
  <si>
    <t>燃料原油換算原単位（充填klあたり）</t>
    <phoneticPr fontId="1"/>
  </si>
  <si>
    <r>
      <t>取水量(m</t>
    </r>
    <r>
      <rPr>
        <vertAlign val="superscript"/>
        <sz val="11"/>
        <color theme="1"/>
        <rFont val="Meiryo UI"/>
        <family val="3"/>
        <charset val="128"/>
      </rPr>
      <t>3</t>
    </r>
    <r>
      <rPr>
        <sz val="11"/>
        <color theme="1"/>
        <rFont val="Meiryo UI"/>
        <family val="3"/>
        <charset val="128"/>
      </rPr>
      <t>)</t>
    </r>
    <rPh sb="0" eb="2">
      <t>シュスイ</t>
    </rPh>
    <phoneticPr fontId="1"/>
  </si>
  <si>
    <t>水使用量原単位
（充填klあたり）</t>
    <phoneticPr fontId="1"/>
  </si>
  <si>
    <t>日本</t>
    <rPh sb="0" eb="2">
      <t>ニホン</t>
    </rPh>
    <phoneticPr fontId="1"/>
  </si>
  <si>
    <t>国内工場（合計）</t>
    <phoneticPr fontId="1"/>
  </si>
  <si>
    <t>ー</t>
    <phoneticPr fontId="1"/>
  </si>
  <si>
    <t>アジア・オセアニア</t>
  </si>
  <si>
    <t>中壢工場</t>
    <phoneticPr fontId="1"/>
  </si>
  <si>
    <t>平澤工場
論山工場
天安工場</t>
    <phoneticPr fontId="1"/>
  </si>
  <si>
    <t>スラバヤ工場（モジョコルト工場）</t>
    <phoneticPr fontId="1"/>
  </si>
  <si>
    <t>天津工場（第二工場棟含む）</t>
  </si>
  <si>
    <t>無錫工場（第二工場棟含む）</t>
  </si>
  <si>
    <t>米州</t>
  </si>
  <si>
    <t>欧州</t>
  </si>
  <si>
    <t>※3 韓国はヤクルト類の充填量比からの推計値</t>
  </si>
  <si>
    <t>福島工場</t>
    <rPh sb="0" eb="2">
      <t>フクシマ</t>
    </rPh>
    <rPh sb="2" eb="4">
      <t>コウジョウ</t>
    </rPh>
    <phoneticPr fontId="1"/>
  </si>
  <si>
    <t>水使用量（千㎥）</t>
    <phoneticPr fontId="1"/>
  </si>
  <si>
    <r>
      <t>燃料使用量（原油換算kl）
（スコープ1）</t>
    </r>
    <r>
      <rPr>
        <vertAlign val="superscript"/>
        <sz val="11"/>
        <color theme="1"/>
        <rFont val="Meiryo UI"/>
        <family val="3"/>
        <charset val="128"/>
      </rPr>
      <t>※2</t>
    </r>
    <phoneticPr fontId="1"/>
  </si>
  <si>
    <t>電力使用量（千kWh）
（スコープ2）</t>
    <phoneticPr fontId="1"/>
  </si>
  <si>
    <r>
      <t>CO</t>
    </r>
    <r>
      <rPr>
        <vertAlign val="subscript"/>
        <sz val="11"/>
        <color theme="1"/>
        <rFont val="Meiryo UI"/>
        <family val="3"/>
        <charset val="128"/>
      </rPr>
      <t>2</t>
    </r>
    <r>
      <rPr>
        <sz val="11"/>
        <color theme="1"/>
        <rFont val="Meiryo UI"/>
        <family val="3"/>
        <charset val="128"/>
      </rPr>
      <t>（t）</t>
    </r>
    <phoneticPr fontId="1"/>
  </si>
  <si>
    <t>SOx（t）</t>
  </si>
  <si>
    <t>BOD（t）</t>
  </si>
  <si>
    <t>富士裾野工場・富士裾野医薬品工場</t>
    <phoneticPr fontId="1"/>
  </si>
  <si>
    <r>
      <t>所 在 地：兵庫県三木市志染町戸田字中尾1838番地266
敷地面積：80,874m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：ヤクルト類原料液、ソフール、ミルミル、BF-1、プレティオ</t>
    </r>
    <phoneticPr fontId="1"/>
  </si>
  <si>
    <t>佐賀工場</t>
    <rPh sb="0" eb="2">
      <t>サガ</t>
    </rPh>
    <rPh sb="2" eb="4">
      <t>コウジョウ</t>
    </rPh>
    <phoneticPr fontId="1"/>
  </si>
  <si>
    <t>湘南化粧品工場</t>
    <rPh sb="0" eb="2">
      <t>ショウナン</t>
    </rPh>
    <rPh sb="2" eb="5">
      <t>ケショウヒン</t>
    </rPh>
    <rPh sb="5" eb="7">
      <t>コウジョウ</t>
    </rPh>
    <phoneticPr fontId="1"/>
  </si>
  <si>
    <r>
      <t>所 在 地：神奈川県藤沢市鵠沼神明2-5-10
敷地面積：4,394m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：パラビオ、リベシィを中心とした基礎化粧品</t>
    </r>
    <phoneticPr fontId="1"/>
  </si>
  <si>
    <t>中央研究所</t>
    <rPh sb="0" eb="2">
      <t>チュウオウ</t>
    </rPh>
    <rPh sb="2" eb="5">
      <t>ケンキュウショ</t>
    </rPh>
    <phoneticPr fontId="1"/>
  </si>
  <si>
    <t>国内サイトレポート</t>
    <phoneticPr fontId="1"/>
  </si>
  <si>
    <t>安全・安心な商品の提供を第一に、地域社会への貢献活動として「クリーンアップ活動」等を通して地域社会との共存を図ると共に、各エネルギーの削減による環境負荷の低減とCO2の排出量の削減を目指して活動を行いました。</t>
    <phoneticPr fontId="1"/>
  </si>
  <si>
    <t>コロナ禍に際し、生産の継続に必要な感染防止対策を実施しました。
また、地震の対策に関する事業継続計画（BCP）を策定し、リスクマネジメントに取り組んでいます。</t>
    <rPh sb="5" eb="6">
      <t>サイ</t>
    </rPh>
    <rPh sb="35" eb="37">
      <t>ジシン</t>
    </rPh>
    <phoneticPr fontId="1"/>
  </si>
  <si>
    <r>
      <t>所 在 地：福島県福島市黒岩字遠沖10-1
敷地面積：32,528m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 xml:space="preserve">：ヤクルト類原料液、ソフール、カップ ｄｅ ヤクルト、ミルミル、ミルミルS </t>
    </r>
    <phoneticPr fontId="1"/>
  </si>
  <si>
    <r>
      <t>所 在 地：茨城県猿島郡五霞町大字川妻1232-2
敷地面積：56,191m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t>
    </r>
    <phoneticPr fontId="1"/>
  </si>
  <si>
    <r>
      <t>所 在 地：佐賀県神埼市神埼町田道ケ里2300
敷地面積：25,238m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：ヤクルト類原料液、Ｙ１０００、ミルミルS</t>
    </r>
    <phoneticPr fontId="1"/>
  </si>
  <si>
    <t>社会データ</t>
    <phoneticPr fontId="1"/>
  </si>
  <si>
    <t>（取得拠点数）</t>
    <rPh sb="3" eb="5">
      <t>キョテン</t>
    </rPh>
    <phoneticPr fontId="1"/>
  </si>
  <si>
    <t>HACCP</t>
    <phoneticPr fontId="1"/>
  </si>
  <si>
    <t>ISO 9001</t>
    <phoneticPr fontId="1"/>
  </si>
  <si>
    <t>ISO 22000</t>
    <phoneticPr fontId="1"/>
  </si>
  <si>
    <t>FSSC 22000</t>
    <phoneticPr fontId="1"/>
  </si>
  <si>
    <t>GMP</t>
    <phoneticPr fontId="1"/>
  </si>
  <si>
    <t>Halal</t>
    <phoneticPr fontId="1"/>
  </si>
  <si>
    <t>SQF</t>
    <phoneticPr fontId="1"/>
  </si>
  <si>
    <t>本社工場、ボトリング会社（乳製品10工場）</t>
    <phoneticPr fontId="1"/>
  </si>
  <si>
    <r>
      <t>10</t>
    </r>
    <r>
      <rPr>
        <vertAlign val="superscript"/>
        <sz val="11"/>
        <color theme="1"/>
        <rFont val="Meiryo UI"/>
        <family val="3"/>
        <charset val="128"/>
      </rPr>
      <t>※1</t>
    </r>
    <phoneticPr fontId="1"/>
  </si>
  <si>
    <r>
      <t>海外工場（全27か所）</t>
    </r>
    <r>
      <rPr>
        <vertAlign val="superscript"/>
        <sz val="11"/>
        <color theme="1"/>
        <rFont val="Meiryo UI"/>
        <family val="3"/>
        <charset val="128"/>
      </rPr>
      <t>※2</t>
    </r>
    <phoneticPr fontId="1"/>
  </si>
  <si>
    <t>1. 低カロリー商品乳製品売上金額比率</t>
    <rPh sb="3" eb="4">
      <t>テイ</t>
    </rPh>
    <rPh sb="8" eb="10">
      <t>ショウヒン</t>
    </rPh>
    <rPh sb="10" eb="13">
      <t>ニュウセイヒン</t>
    </rPh>
    <rPh sb="13" eb="15">
      <t>ウリアゲ</t>
    </rPh>
    <rPh sb="15" eb="17">
      <t>キンガク</t>
    </rPh>
    <rPh sb="17" eb="19">
      <t>ヒリツ</t>
    </rPh>
    <phoneticPr fontId="1"/>
  </si>
  <si>
    <t>日本（％）</t>
    <rPh sb="0" eb="2">
      <t>ニホン</t>
    </rPh>
    <phoneticPr fontId="1"/>
  </si>
  <si>
    <t>海外（％）</t>
    <rPh sb="0" eb="2">
      <t>カイガイ</t>
    </rPh>
    <phoneticPr fontId="1"/>
  </si>
  <si>
    <t>2. コミュニティへの投資額（社会貢献活動費）</t>
    <rPh sb="11" eb="13">
      <t>トウシ</t>
    </rPh>
    <rPh sb="13" eb="14">
      <t>ガク</t>
    </rPh>
    <rPh sb="15" eb="17">
      <t>シャカイ</t>
    </rPh>
    <rPh sb="17" eb="19">
      <t>コウケン</t>
    </rPh>
    <rPh sb="19" eb="21">
      <t>カツドウ</t>
    </rPh>
    <rPh sb="21" eb="22">
      <t>ヒ</t>
    </rPh>
    <phoneticPr fontId="1"/>
  </si>
  <si>
    <t>●HACCP（Hazard Analysis and Critical Control Point）：製造工程全体の衛生管理を徹底することで品質を保証するシステム</t>
    <phoneticPr fontId="1"/>
  </si>
  <si>
    <t>●ISO 9001：品質マネジメントシステムの国際規格</t>
    <phoneticPr fontId="1"/>
  </si>
  <si>
    <t>●ISO 22000：HACCPの衛生管理手法をもとにした食品安全マネジメントシステムの国際規格</t>
    <phoneticPr fontId="1"/>
  </si>
  <si>
    <t>●FSSC 22000：ISO 22000をもとにフードディフェンス等を盛り込んだ食品安全マネジメントシステムの国際規格</t>
    <phoneticPr fontId="1"/>
  </si>
  <si>
    <t>●GMP（Good Manufacturing Practice）：医薬品・食品等の製造管理・品質管理の国際規範　※ 台湾ではGMPに準ずるものとして台湾国内の認証制度TQFを取得</t>
    <phoneticPr fontId="1"/>
  </si>
  <si>
    <t>●Halal：イスラム法に則った食品の品質マネジメントシステムの規格</t>
    <phoneticPr fontId="1"/>
  </si>
  <si>
    <t>●SQF（Safe Quality Food）：食品の安全と品質を確保するためのマネジメントシステムの国際規格</t>
    <phoneticPr fontId="1"/>
  </si>
  <si>
    <r>
      <t>2</t>
    </r>
    <r>
      <rPr>
        <vertAlign val="superscript"/>
        <sz val="11"/>
        <color theme="1"/>
        <rFont val="Meiryo UI"/>
        <family val="3"/>
        <charset val="128"/>
      </rPr>
      <t>※3</t>
    </r>
    <phoneticPr fontId="1"/>
  </si>
  <si>
    <t>※2 一部支社での取得を含む　※3 国内外工場での取得率5.4％</t>
    <phoneticPr fontId="1"/>
  </si>
  <si>
    <t>ISO 45001</t>
    <phoneticPr fontId="1"/>
  </si>
  <si>
    <t>●ISO 45001：労働安全衛生マネジメントシステムの国際規格</t>
    <phoneticPr fontId="1"/>
  </si>
  <si>
    <t>年度</t>
    <rPh sb="0" eb="2">
      <t>ネンド</t>
    </rPh>
    <phoneticPr fontId="1"/>
  </si>
  <si>
    <t>人権啓発研修（入社時研修）</t>
    <phoneticPr fontId="1"/>
  </si>
  <si>
    <t>1回104人</t>
    <phoneticPr fontId="1"/>
  </si>
  <si>
    <t>1回117人</t>
    <phoneticPr fontId="1"/>
  </si>
  <si>
    <t>1回90人</t>
    <phoneticPr fontId="1"/>
  </si>
  <si>
    <t>人権啓発研修（新任管理職向けダイバーシティ研修）</t>
    <phoneticPr fontId="1"/>
  </si>
  <si>
    <t>2回48人</t>
    <phoneticPr fontId="1"/>
  </si>
  <si>
    <t>3回70人</t>
    <phoneticPr fontId="1"/>
  </si>
  <si>
    <t>1回30人</t>
    <phoneticPr fontId="1"/>
  </si>
  <si>
    <t>1回72人</t>
    <phoneticPr fontId="1"/>
  </si>
  <si>
    <r>
      <t>1回34人</t>
    </r>
    <r>
      <rPr>
        <vertAlign val="superscript"/>
        <sz val="11"/>
        <color theme="1"/>
        <rFont val="Meiryo UI"/>
        <family val="3"/>
        <charset val="128"/>
      </rPr>
      <t>※</t>
    </r>
    <phoneticPr fontId="1"/>
  </si>
  <si>
    <t>研修受講時間（総計）</t>
    <rPh sb="7" eb="9">
      <t>ソウケイ</t>
    </rPh>
    <phoneticPr fontId="1"/>
  </si>
  <si>
    <t>研修受講時間（時間）1人当たり</t>
    <rPh sb="10" eb="12">
      <t>ヒトリ</t>
    </rPh>
    <rPh sb="12" eb="13">
      <t>ア</t>
    </rPh>
    <phoneticPr fontId="1"/>
  </si>
  <si>
    <t>研修費用（円）1人当たり</t>
    <phoneticPr fontId="1"/>
  </si>
  <si>
    <t>正社員（人）</t>
    <phoneticPr fontId="1"/>
  </si>
  <si>
    <t>　男性</t>
    <phoneticPr fontId="1"/>
  </si>
  <si>
    <t>　女性</t>
    <phoneticPr fontId="1"/>
  </si>
  <si>
    <t>常勤嘱託社員（人）</t>
    <phoneticPr fontId="1"/>
  </si>
  <si>
    <t>女性社員比率（％）</t>
  </si>
  <si>
    <t>非正規社員率（％）</t>
  </si>
  <si>
    <t>平均年齢（歳）</t>
  </si>
  <si>
    <t>平均勤続年数（年）</t>
  </si>
  <si>
    <t>30歳平均賃金（円／月）</t>
  </si>
  <si>
    <t>新卒採用者数（人）</t>
  </si>
  <si>
    <t>中途採用者比率（％）</t>
  </si>
  <si>
    <t>3年後新卒定着率（％）</t>
  </si>
  <si>
    <t>全体離職率（％）</t>
  </si>
  <si>
    <t>自己都合による離職率（％）</t>
  </si>
  <si>
    <t>総労働時間</t>
    <rPh sb="4" eb="5">
      <t>マ</t>
    </rPh>
    <phoneticPr fontId="1"/>
  </si>
  <si>
    <t>物流部門</t>
    <rPh sb="0" eb="2">
      <t>ブツリュウ</t>
    </rPh>
    <rPh sb="2" eb="4">
      <t>ブモン</t>
    </rPh>
    <phoneticPr fontId="27"/>
  </si>
  <si>
    <t>合計（人）</t>
    <phoneticPr fontId="1"/>
  </si>
  <si>
    <t>男性（人）</t>
    <phoneticPr fontId="1"/>
  </si>
  <si>
    <t>女性（人）</t>
    <phoneticPr fontId="1"/>
  </si>
  <si>
    <r>
      <t>管理職（人）</t>
    </r>
    <r>
      <rPr>
        <vertAlign val="superscript"/>
        <sz val="11"/>
        <color theme="1"/>
        <rFont val="Meiryo UI"/>
        <family val="3"/>
        <charset val="128"/>
      </rPr>
      <t>※</t>
    </r>
    <phoneticPr fontId="1"/>
  </si>
  <si>
    <r>
      <t>女性管理職（人）</t>
    </r>
    <r>
      <rPr>
        <vertAlign val="superscript"/>
        <sz val="11"/>
        <color theme="1"/>
        <rFont val="Meiryo UI"/>
        <family val="3"/>
        <charset val="128"/>
      </rPr>
      <t>※</t>
    </r>
    <phoneticPr fontId="1"/>
  </si>
  <si>
    <t>日本国籍の役員（人）</t>
    <phoneticPr fontId="1"/>
  </si>
  <si>
    <t>日本国籍以外の役員（人）</t>
    <phoneticPr fontId="1"/>
  </si>
  <si>
    <r>
      <t>日本国籍の管理職（人）</t>
    </r>
    <r>
      <rPr>
        <vertAlign val="superscript"/>
        <sz val="11"/>
        <color theme="1"/>
        <rFont val="Meiryo UI"/>
        <family val="3"/>
        <charset val="128"/>
      </rPr>
      <t>※</t>
    </r>
    <phoneticPr fontId="1"/>
  </si>
  <si>
    <r>
      <t>日本国籍以外の管理職（人）</t>
    </r>
    <r>
      <rPr>
        <vertAlign val="superscript"/>
        <sz val="11"/>
        <color theme="1"/>
        <rFont val="Meiryo UI"/>
        <family val="3"/>
        <charset val="128"/>
      </rPr>
      <t>※</t>
    </r>
    <phoneticPr fontId="1"/>
  </si>
  <si>
    <t>非正規社員率（％）</t>
    <phoneticPr fontId="1"/>
  </si>
  <si>
    <t>正規社員合計離職率（%）</t>
    <phoneticPr fontId="1"/>
  </si>
  <si>
    <t>正規社員男性離職率（%）</t>
    <rPh sb="4" eb="6">
      <t>ダンセイ</t>
    </rPh>
    <phoneticPr fontId="1"/>
  </si>
  <si>
    <t>正規社員女性離職率（%）</t>
    <rPh sb="4" eb="6">
      <t>ジョセイ</t>
    </rPh>
    <rPh sb="6" eb="9">
      <t>リショクリツ</t>
    </rPh>
    <phoneticPr fontId="1"/>
  </si>
  <si>
    <t>正規社員自己都合
による離職率（%）</t>
    <rPh sb="0" eb="2">
      <t>セイキ</t>
    </rPh>
    <rPh sb="2" eb="4">
      <t>シャイン</t>
    </rPh>
    <rPh sb="4" eb="6">
      <t>ジコ</t>
    </rPh>
    <rPh sb="6" eb="8">
      <t>ツゴウ</t>
    </rPh>
    <rPh sb="12" eb="15">
      <t>リショクリツ</t>
    </rPh>
    <phoneticPr fontId="1"/>
  </si>
  <si>
    <t>　アジア・オセアニア</t>
    <phoneticPr fontId="1"/>
  </si>
  <si>
    <t>　米州</t>
    <phoneticPr fontId="1"/>
  </si>
  <si>
    <t>　欧州</t>
    <phoneticPr fontId="1"/>
  </si>
  <si>
    <t>※管理職は課長（マネージャー）クラス以上　</t>
    <phoneticPr fontId="1"/>
  </si>
  <si>
    <t>日本：女性管理職数（人）</t>
    <phoneticPr fontId="1"/>
  </si>
  <si>
    <t>日本：女性管理職比率（％）</t>
    <phoneticPr fontId="1"/>
  </si>
  <si>
    <t>海外：女性管理職比率（％）</t>
    <phoneticPr fontId="1"/>
  </si>
  <si>
    <t>日本：障がい者雇用率（％）</t>
    <phoneticPr fontId="1"/>
  </si>
  <si>
    <t>日本：法定雇用率（％）</t>
    <phoneticPr fontId="1"/>
  </si>
  <si>
    <r>
      <t>海外：障がい者雇用率（％）</t>
    </r>
    <r>
      <rPr>
        <vertAlign val="superscript"/>
        <sz val="11"/>
        <color theme="1"/>
        <rFont val="Meiryo UI"/>
        <family val="3"/>
        <charset val="128"/>
      </rPr>
      <t>※</t>
    </r>
    <phoneticPr fontId="1"/>
  </si>
  <si>
    <t>※障がいの定義については、各国・地域での設定基準に従う</t>
    <phoneticPr fontId="1"/>
  </si>
  <si>
    <t>定年退職者数（人）</t>
    <phoneticPr fontId="1"/>
  </si>
  <si>
    <t xml:space="preserve">  当社継続雇用者数（人）</t>
    <phoneticPr fontId="1"/>
  </si>
  <si>
    <t>　転籍での継続雇用者数（人）</t>
    <phoneticPr fontId="1"/>
  </si>
  <si>
    <t xml:space="preserve">  退職者数（人）</t>
    <phoneticPr fontId="1"/>
  </si>
  <si>
    <r>
      <t>継続雇用率</t>
    </r>
    <r>
      <rPr>
        <vertAlign val="superscript"/>
        <sz val="11"/>
        <color theme="1"/>
        <rFont val="Meiryo UI"/>
        <family val="3"/>
        <charset val="128"/>
      </rPr>
      <t>※</t>
    </r>
    <r>
      <rPr>
        <sz val="11"/>
        <color theme="1"/>
        <rFont val="Meiryo UI"/>
        <family val="3"/>
        <charset val="128"/>
      </rPr>
      <t>（％）</t>
    </r>
    <phoneticPr fontId="1"/>
  </si>
  <si>
    <t>※継続雇用率は転籍分も含めて計算</t>
    <phoneticPr fontId="1"/>
  </si>
  <si>
    <t>年次有給休暇取得率（％）</t>
    <phoneticPr fontId="1"/>
  </si>
  <si>
    <t>月間平均残業時間（時間）</t>
    <phoneticPr fontId="1"/>
  </si>
  <si>
    <t>社会1.</t>
    <rPh sb="0" eb="2">
      <t>シャカイ</t>
    </rPh>
    <phoneticPr fontId="1"/>
  </si>
  <si>
    <t>社会2.</t>
    <rPh sb="0" eb="2">
      <t>シャカイ</t>
    </rPh>
    <phoneticPr fontId="1"/>
  </si>
  <si>
    <t>社会3.</t>
    <rPh sb="0" eb="2">
      <t>シャカイ</t>
    </rPh>
    <phoneticPr fontId="1"/>
  </si>
  <si>
    <t>社会4.</t>
    <rPh sb="0" eb="2">
      <t>シャカイ</t>
    </rPh>
    <phoneticPr fontId="1"/>
  </si>
  <si>
    <t>社会5.</t>
    <rPh sb="0" eb="2">
      <t>シャカイ</t>
    </rPh>
    <phoneticPr fontId="1"/>
  </si>
  <si>
    <t>社会6.</t>
    <rPh sb="0" eb="2">
      <t>シャカイ</t>
    </rPh>
    <phoneticPr fontId="1"/>
  </si>
  <si>
    <t>社会7.</t>
    <rPh sb="0" eb="2">
      <t>シャカイ</t>
    </rPh>
    <phoneticPr fontId="1"/>
  </si>
  <si>
    <t>社会8.</t>
    <rPh sb="0" eb="2">
      <t>シャカイ</t>
    </rPh>
    <phoneticPr fontId="1"/>
  </si>
  <si>
    <t>社会9.</t>
    <rPh sb="0" eb="2">
      <t>シャカイ</t>
    </rPh>
    <phoneticPr fontId="1"/>
  </si>
  <si>
    <t>社会10.</t>
    <rPh sb="0" eb="2">
      <t>シャカイ</t>
    </rPh>
    <phoneticPr fontId="1"/>
  </si>
  <si>
    <t>社会11.</t>
    <rPh sb="0" eb="2">
      <t>シャカイ</t>
    </rPh>
    <phoneticPr fontId="1"/>
  </si>
  <si>
    <t>社会12.</t>
    <rPh sb="0" eb="2">
      <t>シャカイ</t>
    </rPh>
    <phoneticPr fontId="1"/>
  </si>
  <si>
    <t>社会13.</t>
    <rPh sb="0" eb="2">
      <t>シャカイ</t>
    </rPh>
    <phoneticPr fontId="1"/>
  </si>
  <si>
    <t>社会14.</t>
    <rPh sb="0" eb="2">
      <t>シャカイ</t>
    </rPh>
    <phoneticPr fontId="1"/>
  </si>
  <si>
    <t>社会15.</t>
    <rPh sb="0" eb="2">
      <t>シャカイ</t>
    </rPh>
    <phoneticPr fontId="1"/>
  </si>
  <si>
    <t>社会16.</t>
    <rPh sb="0" eb="2">
      <t>シャカイ</t>
    </rPh>
    <phoneticPr fontId="1"/>
  </si>
  <si>
    <t>社会17.</t>
    <rPh sb="0" eb="2">
      <t>シャカイ</t>
    </rPh>
    <phoneticPr fontId="1"/>
  </si>
  <si>
    <t>社会18.</t>
    <rPh sb="0" eb="2">
      <t>シャカイ</t>
    </rPh>
    <phoneticPr fontId="1"/>
  </si>
  <si>
    <t>社会19.</t>
    <rPh sb="0" eb="2">
      <t>シャカイ</t>
    </rPh>
    <phoneticPr fontId="1"/>
  </si>
  <si>
    <t>コミュニティへの投資額（社会貢献活動費）</t>
    <rPh sb="8" eb="10">
      <t>トウシ</t>
    </rPh>
    <rPh sb="10" eb="11">
      <t>ガク</t>
    </rPh>
    <rPh sb="12" eb="14">
      <t>シャカイ</t>
    </rPh>
    <rPh sb="14" eb="16">
      <t>コウケン</t>
    </rPh>
    <rPh sb="16" eb="18">
      <t>カツドウ</t>
    </rPh>
    <rPh sb="18" eb="19">
      <t>ヒ</t>
    </rPh>
    <phoneticPr fontId="1"/>
  </si>
  <si>
    <t>人権啓発研修</t>
    <phoneticPr fontId="1"/>
  </si>
  <si>
    <t>お客さま相談センターに寄せられたご相談の件数と内訳</t>
    <rPh sb="1" eb="2">
      <t>キャク</t>
    </rPh>
    <rPh sb="4" eb="6">
      <t>ソウダン</t>
    </rPh>
    <rPh sb="11" eb="12">
      <t>ヨ</t>
    </rPh>
    <rPh sb="17" eb="19">
      <t>ソウダン</t>
    </rPh>
    <rPh sb="20" eb="22">
      <t>ケンスウ</t>
    </rPh>
    <rPh sb="23" eb="25">
      <t>ウチワケ</t>
    </rPh>
    <phoneticPr fontId="1"/>
  </si>
  <si>
    <t>株式会社ヤクルト本社の人材データ</t>
    <rPh sb="0" eb="4">
      <t>カブシキガイシャ</t>
    </rPh>
    <rPh sb="8" eb="10">
      <t>ホンシャ</t>
    </rPh>
    <rPh sb="11" eb="13">
      <t>ジンザイ</t>
    </rPh>
    <phoneticPr fontId="1"/>
  </si>
  <si>
    <t>女性管理職比率の推移（日本：ヤクルト本社、海外：海外事業所）</t>
    <rPh sb="0" eb="2">
      <t>ジョセイ</t>
    </rPh>
    <rPh sb="2" eb="4">
      <t>カンリ</t>
    </rPh>
    <rPh sb="4" eb="5">
      <t>ショク</t>
    </rPh>
    <rPh sb="5" eb="7">
      <t>ヒリツ</t>
    </rPh>
    <rPh sb="8" eb="10">
      <t>スイイ</t>
    </rPh>
    <rPh sb="11" eb="13">
      <t>ニホン</t>
    </rPh>
    <rPh sb="18" eb="20">
      <t>ホンシャ</t>
    </rPh>
    <rPh sb="21" eb="23">
      <t>カイガイ</t>
    </rPh>
    <rPh sb="24" eb="26">
      <t>カイガイ</t>
    </rPh>
    <rPh sb="26" eb="29">
      <t>ジギョウショ</t>
    </rPh>
    <phoneticPr fontId="1"/>
  </si>
  <si>
    <t>障がい者雇用率の推移（日本：ヤクルト本社、海外：海外事業所）</t>
    <rPh sb="11" eb="13">
      <t>ニホン</t>
    </rPh>
    <rPh sb="18" eb="20">
      <t>ホンシャ</t>
    </rPh>
    <rPh sb="21" eb="23">
      <t>カイガイ</t>
    </rPh>
    <rPh sb="24" eb="26">
      <t>カイガイ</t>
    </rPh>
    <rPh sb="26" eb="29">
      <t>ジギョウショ</t>
    </rPh>
    <phoneticPr fontId="1"/>
  </si>
  <si>
    <t>定年退職時における継続雇用率の推移（ヤクルト本社）</t>
    <rPh sb="0" eb="2">
      <t>テイネン</t>
    </rPh>
    <rPh sb="2" eb="4">
      <t>タイショク</t>
    </rPh>
    <rPh sb="4" eb="5">
      <t>ジ</t>
    </rPh>
    <rPh sb="9" eb="11">
      <t>ケイゾク</t>
    </rPh>
    <rPh sb="11" eb="13">
      <t>コヨウ</t>
    </rPh>
    <rPh sb="13" eb="14">
      <t>リツ</t>
    </rPh>
    <rPh sb="15" eb="17">
      <t>スイイ</t>
    </rPh>
    <rPh sb="22" eb="24">
      <t>ホンシャ</t>
    </rPh>
    <phoneticPr fontId="1"/>
  </si>
  <si>
    <t>年次有給休暇の取得率と1人当たり月間平均残業時間の推移（ヤクルト本社）</t>
    <rPh sb="0" eb="2">
      <t>ネンジ</t>
    </rPh>
    <rPh sb="2" eb="4">
      <t>ユウキュウ</t>
    </rPh>
    <rPh sb="4" eb="6">
      <t>キュウカ</t>
    </rPh>
    <rPh sb="7" eb="9">
      <t>シュトク</t>
    </rPh>
    <rPh sb="9" eb="10">
      <t>リツ</t>
    </rPh>
    <rPh sb="11" eb="13">
      <t>ヒトリ</t>
    </rPh>
    <rPh sb="13" eb="14">
      <t>ア</t>
    </rPh>
    <rPh sb="16" eb="18">
      <t>ゲッカン</t>
    </rPh>
    <rPh sb="18" eb="20">
      <t>ヘイキン</t>
    </rPh>
    <rPh sb="20" eb="22">
      <t>ザンギョウ</t>
    </rPh>
    <rPh sb="22" eb="24">
      <t>ジカン</t>
    </rPh>
    <rPh sb="25" eb="27">
      <t>スイイ</t>
    </rPh>
    <rPh sb="32" eb="34">
      <t>ホンシャ</t>
    </rPh>
    <phoneticPr fontId="1"/>
  </si>
  <si>
    <t>育児休業取得率の推移（ヤクルト本社）</t>
    <rPh sb="0" eb="2">
      <t>イクジ</t>
    </rPh>
    <rPh sb="2" eb="4">
      <t>キュウギョウ</t>
    </rPh>
    <rPh sb="4" eb="6">
      <t>シュトク</t>
    </rPh>
    <rPh sb="6" eb="7">
      <t>リツ</t>
    </rPh>
    <rPh sb="8" eb="10">
      <t>スイイ</t>
    </rPh>
    <rPh sb="15" eb="17">
      <t>ホンシャ</t>
    </rPh>
    <phoneticPr fontId="1"/>
  </si>
  <si>
    <t>労働災害度数率・強度率の推移（ヤクルト本社）</t>
    <rPh sb="0" eb="2">
      <t>ロウドウ</t>
    </rPh>
    <rPh sb="2" eb="4">
      <t>サイガイ</t>
    </rPh>
    <rPh sb="4" eb="6">
      <t>ドスウ</t>
    </rPh>
    <rPh sb="6" eb="7">
      <t>リツ</t>
    </rPh>
    <rPh sb="8" eb="10">
      <t>キョウド</t>
    </rPh>
    <rPh sb="10" eb="11">
      <t>リツ</t>
    </rPh>
    <rPh sb="12" eb="14">
      <t>スイイ</t>
    </rPh>
    <rPh sb="19" eb="21">
      <t>ホンシャ</t>
    </rPh>
    <phoneticPr fontId="1"/>
  </si>
  <si>
    <t>代田イズム研修会実施回数・参加者数（ヤクルト本社）</t>
    <rPh sb="0" eb="2">
      <t>シロタ</t>
    </rPh>
    <rPh sb="5" eb="8">
      <t>ケンシュウカイ</t>
    </rPh>
    <rPh sb="8" eb="10">
      <t>ジッシ</t>
    </rPh>
    <rPh sb="10" eb="12">
      <t>カイスウ</t>
    </rPh>
    <rPh sb="13" eb="16">
      <t>サンカシャ</t>
    </rPh>
    <rPh sb="16" eb="17">
      <t>スウ</t>
    </rPh>
    <rPh sb="22" eb="24">
      <t>ホンシャ</t>
    </rPh>
    <phoneticPr fontId="1"/>
  </si>
  <si>
    <t>研修受講時間・費用（ヤクルト本社）</t>
    <rPh sb="0" eb="2">
      <t>ケンシュウ</t>
    </rPh>
    <rPh sb="2" eb="4">
      <t>ジュコウ</t>
    </rPh>
    <rPh sb="4" eb="6">
      <t>ジカン</t>
    </rPh>
    <rPh sb="7" eb="9">
      <t>ヒヨウ</t>
    </rPh>
    <rPh sb="14" eb="16">
      <t>ホンシャ</t>
    </rPh>
    <phoneticPr fontId="1"/>
  </si>
  <si>
    <t>環境1.</t>
    <rPh sb="0" eb="2">
      <t>カンキョウ</t>
    </rPh>
    <phoneticPr fontId="1"/>
  </si>
  <si>
    <t>環境2.</t>
    <rPh sb="0" eb="2">
      <t>カンキョウ</t>
    </rPh>
    <phoneticPr fontId="1"/>
  </si>
  <si>
    <t>環境3.</t>
    <rPh sb="0" eb="2">
      <t>カンキョウ</t>
    </rPh>
    <phoneticPr fontId="1"/>
  </si>
  <si>
    <t>環境4.</t>
    <rPh sb="0" eb="2">
      <t>カンキョウ</t>
    </rPh>
    <phoneticPr fontId="1"/>
  </si>
  <si>
    <t>環境5.</t>
    <rPh sb="0" eb="2">
      <t>カンキョウ</t>
    </rPh>
    <phoneticPr fontId="1"/>
  </si>
  <si>
    <t>環境6.</t>
    <rPh sb="0" eb="2">
      <t>カンキョウ</t>
    </rPh>
    <phoneticPr fontId="1"/>
  </si>
  <si>
    <t>環境7.</t>
    <rPh sb="0" eb="2">
      <t>カンキョウ</t>
    </rPh>
    <phoneticPr fontId="1"/>
  </si>
  <si>
    <t>環境8.</t>
    <rPh sb="0" eb="2">
      <t>カンキョウ</t>
    </rPh>
    <phoneticPr fontId="1"/>
  </si>
  <si>
    <t>環境9.</t>
    <rPh sb="0" eb="2">
      <t>カンキョウ</t>
    </rPh>
    <phoneticPr fontId="1"/>
  </si>
  <si>
    <t>環境10.</t>
    <rPh sb="0" eb="2">
      <t>カンキョウ</t>
    </rPh>
    <phoneticPr fontId="1"/>
  </si>
  <si>
    <t>環境11.</t>
    <rPh sb="0" eb="2">
      <t>カンキョウ</t>
    </rPh>
    <phoneticPr fontId="1"/>
  </si>
  <si>
    <t>環境12.</t>
    <rPh sb="0" eb="2">
      <t>カンキョウ</t>
    </rPh>
    <phoneticPr fontId="1"/>
  </si>
  <si>
    <t>環境13.</t>
    <rPh sb="0" eb="2">
      <t>カンキョウ</t>
    </rPh>
    <phoneticPr fontId="1"/>
  </si>
  <si>
    <t>環境14.</t>
    <rPh sb="0" eb="2">
      <t>カンキョウ</t>
    </rPh>
    <phoneticPr fontId="1"/>
  </si>
  <si>
    <t>環境15.</t>
    <rPh sb="0" eb="2">
      <t>カンキョウ</t>
    </rPh>
    <phoneticPr fontId="1"/>
  </si>
  <si>
    <t>環境16.</t>
    <rPh sb="0" eb="2">
      <t>カンキョウ</t>
    </rPh>
    <phoneticPr fontId="1"/>
  </si>
  <si>
    <t>環境17.</t>
    <rPh sb="0" eb="2">
      <t>カンキョウ</t>
    </rPh>
    <phoneticPr fontId="1"/>
  </si>
  <si>
    <t>環境18.</t>
    <rPh sb="0" eb="2">
      <t>カンキョウ</t>
    </rPh>
    <phoneticPr fontId="1"/>
  </si>
  <si>
    <t>環境19.</t>
    <rPh sb="0" eb="2">
      <t>カンキョウ</t>
    </rPh>
    <phoneticPr fontId="1"/>
  </si>
  <si>
    <t>環境20.</t>
    <rPh sb="0" eb="2">
      <t>カンキョウ</t>
    </rPh>
    <phoneticPr fontId="1"/>
  </si>
  <si>
    <t>環境21.</t>
    <rPh sb="0" eb="2">
      <t>カンキョウ</t>
    </rPh>
    <phoneticPr fontId="1"/>
  </si>
  <si>
    <t>環境22.</t>
    <rPh sb="0" eb="2">
      <t>カンキョウ</t>
    </rPh>
    <phoneticPr fontId="1"/>
  </si>
  <si>
    <t>環境23.</t>
    <rPh sb="0" eb="2">
      <t>カンキョウ</t>
    </rPh>
    <phoneticPr fontId="1"/>
  </si>
  <si>
    <t>中央研究所が使用する「PRTR法／東京都環境確保条例」届出対象化学物質</t>
    <phoneticPr fontId="1"/>
  </si>
  <si>
    <t>容器包装の再商品化義務量</t>
    <rPh sb="0" eb="2">
      <t>ヨウキ</t>
    </rPh>
    <rPh sb="2" eb="4">
      <t>ホウソウ</t>
    </rPh>
    <rPh sb="5" eb="9">
      <t>サイショウヒンカ</t>
    </rPh>
    <rPh sb="9" eb="11">
      <t>ギム</t>
    </rPh>
    <rPh sb="11" eb="12">
      <t>リョウ</t>
    </rPh>
    <phoneticPr fontId="1"/>
  </si>
  <si>
    <t>本社工場・ボトリング会社のエネルギー使用量と生産量原単位の推移（スコープ1＋スコープ2）</t>
    <rPh sb="0" eb="2">
      <t>ホンシャ</t>
    </rPh>
    <rPh sb="2" eb="4">
      <t>コウジョウ</t>
    </rPh>
    <rPh sb="10" eb="12">
      <t>ガイシャ</t>
    </rPh>
    <rPh sb="18" eb="21">
      <t>シヨウリョウ</t>
    </rPh>
    <rPh sb="29" eb="31">
      <t>スイイ</t>
    </rPh>
    <phoneticPr fontId="1"/>
  </si>
  <si>
    <t>販売用資機材新規導入状況</t>
    <phoneticPr fontId="1"/>
  </si>
  <si>
    <t>水リスク調査コスト</t>
    <rPh sb="0" eb="1">
      <t>ミズ</t>
    </rPh>
    <rPh sb="4" eb="6">
      <t>チョウサ</t>
    </rPh>
    <phoneticPr fontId="1"/>
  </si>
  <si>
    <t>海外生産拠点における水の定量データ</t>
    <phoneticPr fontId="1"/>
  </si>
  <si>
    <t>国内生産拠点における水の定量データ</t>
    <phoneticPr fontId="1"/>
  </si>
  <si>
    <t>本社工場・ボトリング会社での水使用量と生産量原単位の推移</t>
    <rPh sb="0" eb="2">
      <t>ホンシャ</t>
    </rPh>
    <rPh sb="2" eb="4">
      <t>コウジョウ</t>
    </rPh>
    <rPh sb="10" eb="12">
      <t>ガイシャ</t>
    </rPh>
    <rPh sb="14" eb="15">
      <t>ミズ</t>
    </rPh>
    <rPh sb="15" eb="18">
      <t>シヨウリョウ</t>
    </rPh>
    <rPh sb="19" eb="21">
      <t>セイサン</t>
    </rPh>
    <rPh sb="21" eb="22">
      <t>リョウ</t>
    </rPh>
    <rPh sb="22" eb="25">
      <t>ゲンタンイ</t>
    </rPh>
    <rPh sb="26" eb="28">
      <t>スイイ</t>
    </rPh>
    <phoneticPr fontId="1"/>
  </si>
  <si>
    <t>生産拠点における生物多様性に関する調査結果</t>
    <rPh sb="0" eb="2">
      <t>セイサン</t>
    </rPh>
    <phoneticPr fontId="1"/>
  </si>
  <si>
    <t>地域別サイトレポート</t>
    <rPh sb="0" eb="2">
      <t>チイキ</t>
    </rPh>
    <rPh sb="2" eb="3">
      <t>ベツ</t>
    </rPh>
    <phoneticPr fontId="1"/>
  </si>
  <si>
    <t>国内サイトレポート</t>
    <rPh sb="0" eb="2">
      <t>コクナイ</t>
    </rPh>
    <phoneticPr fontId="1"/>
  </si>
  <si>
    <t>ガバナンス1.</t>
    <phoneticPr fontId="1"/>
  </si>
  <si>
    <t>ガバナンス2.</t>
  </si>
  <si>
    <t>ガバナンス3.</t>
  </si>
  <si>
    <t>ガバナンス4.</t>
  </si>
  <si>
    <t>ガバナンス7.</t>
  </si>
  <si>
    <t>組織形態</t>
    <rPh sb="0" eb="2">
      <t>ソシキ</t>
    </rPh>
    <rPh sb="2" eb="4">
      <t>ケイタイ</t>
    </rPh>
    <phoneticPr fontId="1"/>
  </si>
  <si>
    <t>各組織体の開催状況</t>
    <rPh sb="0" eb="1">
      <t>カク</t>
    </rPh>
    <rPh sb="1" eb="4">
      <t>ソシキタイ</t>
    </rPh>
    <rPh sb="5" eb="7">
      <t>カイサイ</t>
    </rPh>
    <rPh sb="7" eb="9">
      <t>ジョウキョウ</t>
    </rPh>
    <phoneticPr fontId="1"/>
  </si>
  <si>
    <t>監査役会における報告内訳</t>
    <rPh sb="0" eb="3">
      <t>カンサヤク</t>
    </rPh>
    <rPh sb="3" eb="4">
      <t>カイ</t>
    </rPh>
    <rPh sb="8" eb="10">
      <t>ホウコク</t>
    </rPh>
    <rPh sb="10" eb="12">
      <t>ウチワケ</t>
    </rPh>
    <phoneticPr fontId="1"/>
  </si>
  <si>
    <t>役員報酬</t>
    <rPh sb="0" eb="2">
      <t>ヤクイン</t>
    </rPh>
    <rPh sb="2" eb="4">
      <t>ホウシュウ</t>
    </rPh>
    <phoneticPr fontId="1"/>
  </si>
  <si>
    <t>直近5年間における内部通報制度利用実績（ヤクルト本社）</t>
    <phoneticPr fontId="1"/>
  </si>
  <si>
    <t>各種研修</t>
    <rPh sb="0" eb="2">
      <t>カクシュ</t>
    </rPh>
    <rPh sb="2" eb="4">
      <t>ケンシュウ</t>
    </rPh>
    <phoneticPr fontId="1"/>
  </si>
  <si>
    <t>安否確認システムの訓練参加率</t>
    <rPh sb="13" eb="14">
      <t>リツ</t>
    </rPh>
    <phoneticPr fontId="1"/>
  </si>
  <si>
    <t>6. 人権啓発研修</t>
    <rPh sb="3" eb="5">
      <t>ジンケン</t>
    </rPh>
    <rPh sb="5" eb="7">
      <t>ケイハツ</t>
    </rPh>
    <rPh sb="7" eb="9">
      <t>ケンシュウ</t>
    </rPh>
    <phoneticPr fontId="1"/>
  </si>
  <si>
    <t>項目</t>
  </si>
  <si>
    <t>設問数</t>
  </si>
  <si>
    <t>主な設問（例）</t>
  </si>
  <si>
    <t>回答割合（％）</t>
  </si>
  <si>
    <t>レベル3</t>
  </si>
  <si>
    <t>「対応している」と回答</t>
  </si>
  <si>
    <t>レベル2</t>
  </si>
  <si>
    <t>レベル1</t>
  </si>
  <si>
    <t>「対応していない」と回答</t>
  </si>
  <si>
    <t>N/A</t>
  </si>
  <si>
    <t>CSR全般に関するビジョン、長期目標、重点領域などを設定していますか。</t>
  </si>
  <si>
    <t>2. 人権</t>
  </si>
  <si>
    <t>直近1 年間でハラスメントや差別、外国人技能実習生の労働問題などの人権に関する問題がありましたか。</t>
  </si>
  <si>
    <t>3. 労働</t>
  </si>
  <si>
    <t>労働時間、休暇、有給休暇等の公正な適用に関する取り組みはありますか。</t>
  </si>
  <si>
    <t>4. 環境</t>
  </si>
  <si>
    <t>5. 公正な企業活動</t>
  </si>
  <si>
    <t>事業活動を行う国内外の現地行政や公務員との適切な関係（贈収賄の禁止等）の構築に関する規定、または取り組みはありますか。</t>
  </si>
  <si>
    <t>6. 品質・安全性</t>
  </si>
  <si>
    <t>製品・サービスの品質・安全性に関する方針・ガイドラインに沿った自社の方針と推進体制はありますか。</t>
  </si>
  <si>
    <t>7. 情報セキュリティ</t>
  </si>
  <si>
    <t>個人データおよびプライバシー保護に関する仕組み、または取り組みはありますか。</t>
  </si>
  <si>
    <t>8. サプライチェーン</t>
  </si>
  <si>
    <t>取引先への現地調査等、サプライチェーンにCSR 活動の推進を促す取り組みはありますか。</t>
  </si>
  <si>
    <t>9. 地域社会との共生</t>
  </si>
  <si>
    <t>生産プロセス製品・サービス操業による、環境・社会への負荷を減らすための取り組みはありますか。</t>
  </si>
  <si>
    <r>
      <t>平均得点率（％）</t>
    </r>
    <r>
      <rPr>
        <vertAlign val="superscript"/>
        <sz val="10"/>
        <rFont val="Meiryo UI"/>
        <family val="3"/>
        <charset val="128"/>
      </rPr>
      <t>※</t>
    </r>
  </si>
  <si>
    <r>
      <t>CO</t>
    </r>
    <r>
      <rPr>
        <vertAlign val="subscript"/>
        <sz val="10"/>
        <rFont val="Meiryo UI"/>
        <family val="3"/>
        <charset val="128"/>
      </rPr>
      <t>2</t>
    </r>
    <r>
      <rPr>
        <sz val="10"/>
        <rFont val="Meiryo UI"/>
        <family val="3"/>
        <charset val="128"/>
      </rPr>
      <t>に代表される温室効果ガスの排出量削減やエネルギーの効率的な利用に関する取り組みはありますか。</t>
    </r>
  </si>
  <si>
    <t>スコアごとの取引先数</t>
  </si>
  <si>
    <t>スコア</t>
  </si>
  <si>
    <t>取引先数</t>
  </si>
  <si>
    <t>90％以上</t>
  </si>
  <si>
    <t>80％以上90％未満</t>
  </si>
  <si>
    <t>70％以上80％未満</t>
  </si>
  <si>
    <t>70％未満</t>
  </si>
  <si>
    <t>0社</t>
  </si>
  <si>
    <t>回答不備</t>
  </si>
  <si>
    <t>※ 回答内容に応じて、具体的内容を確認するための追加質問も実施</t>
    <phoneticPr fontId="1"/>
  </si>
  <si>
    <t>「対応予定」と回答</t>
    <phoneticPr fontId="1"/>
  </si>
  <si>
    <t>4. グリーン購入率</t>
    <phoneticPr fontId="1"/>
  </si>
  <si>
    <t>グリーン購入率（％）</t>
  </si>
  <si>
    <t>アジア・オセアニア（％）</t>
    <phoneticPr fontId="1"/>
  </si>
  <si>
    <t>米州（％）</t>
    <phoneticPr fontId="1"/>
  </si>
  <si>
    <t>欧州（％）</t>
    <phoneticPr fontId="1"/>
  </si>
  <si>
    <t>＊ 乳製品原材料における実績</t>
    <phoneticPr fontId="1"/>
  </si>
  <si>
    <t>※ 海外から輸入し、国内で最終加工している原材料は、国内調達として集計</t>
    <phoneticPr fontId="1"/>
  </si>
  <si>
    <r>
      <t>日本</t>
    </r>
    <r>
      <rPr>
        <vertAlign val="superscript"/>
        <sz val="11"/>
        <color theme="1"/>
        <rFont val="Meiryo UI"/>
        <family val="3"/>
        <charset val="128"/>
      </rPr>
      <t>※</t>
    </r>
    <r>
      <rPr>
        <sz val="11"/>
        <color theme="1"/>
        <rFont val="Meiryo UI"/>
        <family val="3"/>
        <charset val="128"/>
      </rPr>
      <t>（％）</t>
    </r>
    <phoneticPr fontId="1"/>
  </si>
  <si>
    <t>内訳</t>
    <rPh sb="0" eb="2">
      <t>ウチワケ</t>
    </rPh>
    <phoneticPr fontId="1"/>
  </si>
  <si>
    <t>お問い合わせ</t>
    <phoneticPr fontId="1"/>
  </si>
  <si>
    <t>お申し込み</t>
    <phoneticPr fontId="1"/>
  </si>
  <si>
    <t>お申し出</t>
    <phoneticPr fontId="1"/>
  </si>
  <si>
    <t>中止・休飲</t>
    <phoneticPr fontId="1"/>
  </si>
  <si>
    <t>変更</t>
    <rPh sb="0" eb="2">
      <t>ヘンコウ</t>
    </rPh>
    <phoneticPr fontId="1"/>
  </si>
  <si>
    <t>ご提案・その他</t>
    <phoneticPr fontId="1"/>
  </si>
  <si>
    <t>8. お客さま相談センターに寄せられたご相談の件数と内訳</t>
    <rPh sb="4" eb="5">
      <t>キャク</t>
    </rPh>
    <rPh sb="7" eb="9">
      <t>ソウダン</t>
    </rPh>
    <rPh sb="14" eb="15">
      <t>ヨ</t>
    </rPh>
    <rPh sb="20" eb="22">
      <t>ソウダン</t>
    </rPh>
    <rPh sb="23" eb="25">
      <t>ケンスウ</t>
    </rPh>
    <rPh sb="26" eb="28">
      <t>ウチワケ</t>
    </rPh>
    <phoneticPr fontId="1"/>
  </si>
  <si>
    <t>9人／9.3％</t>
    <phoneticPr fontId="1"/>
  </si>
  <si>
    <t>18人／19.6％</t>
    <phoneticPr fontId="1"/>
  </si>
  <si>
    <t>10人／15.9％</t>
    <phoneticPr fontId="1"/>
  </si>
  <si>
    <t>83人／86.4％</t>
    <phoneticPr fontId="1"/>
  </si>
  <si>
    <t>女性の育児休業取得（人数／取得率)</t>
    <phoneticPr fontId="1"/>
  </si>
  <si>
    <t>36人／100％</t>
    <phoneticPr fontId="1"/>
  </si>
  <si>
    <t>37人／100％</t>
    <phoneticPr fontId="1"/>
  </si>
  <si>
    <t>26人／100％</t>
    <phoneticPr fontId="1"/>
  </si>
  <si>
    <t>35人／100％</t>
    <phoneticPr fontId="1"/>
  </si>
  <si>
    <r>
      <t>全産業平均</t>
    </r>
    <r>
      <rPr>
        <vertAlign val="superscript"/>
        <sz val="11"/>
        <color theme="1"/>
        <rFont val="Meiryo UI"/>
        <family val="3"/>
        <charset val="128"/>
      </rPr>
      <t>※3</t>
    </r>
    <phoneticPr fontId="1"/>
  </si>
  <si>
    <r>
      <t>労働災害度数率</t>
    </r>
    <r>
      <rPr>
        <vertAlign val="superscript"/>
        <sz val="11"/>
        <color theme="1"/>
        <rFont val="Meiryo UI"/>
        <family val="3"/>
        <charset val="128"/>
      </rPr>
      <t>※1</t>
    </r>
    <phoneticPr fontId="1"/>
  </si>
  <si>
    <r>
      <t>労働災害強度率</t>
    </r>
    <r>
      <rPr>
        <vertAlign val="superscript"/>
        <sz val="11"/>
        <color theme="1"/>
        <rFont val="Meiryo UI"/>
        <family val="3"/>
        <charset val="128"/>
      </rPr>
      <t>※2</t>
    </r>
    <phoneticPr fontId="1"/>
  </si>
  <si>
    <t>実施回数（回）</t>
    <rPh sb="5" eb="6">
      <t>カイ</t>
    </rPh>
    <phoneticPr fontId="1"/>
  </si>
  <si>
    <t>参加者数（人）</t>
    <rPh sb="5" eb="6">
      <t>ニン</t>
    </rPh>
    <phoneticPr fontId="1"/>
  </si>
  <si>
    <t>初任給（円）</t>
  </si>
  <si>
    <t>最低賃金との比較（％）</t>
  </si>
  <si>
    <t>大学院修了</t>
  </si>
  <si>
    <t>大学卒（総合職）</t>
  </si>
  <si>
    <t>大学卒（一般職）</t>
  </si>
  <si>
    <t>短大卒</t>
  </si>
  <si>
    <t>専門学校卒</t>
  </si>
  <si>
    <t>組織形態</t>
    <phoneticPr fontId="1"/>
  </si>
  <si>
    <t>取締役</t>
    <phoneticPr fontId="1"/>
  </si>
  <si>
    <t>15人</t>
  </si>
  <si>
    <t>15人</t>
    <rPh sb="2" eb="3">
      <t>ニン</t>
    </rPh>
    <phoneticPr fontId="1"/>
  </si>
  <si>
    <t>　うち社外取締役</t>
    <phoneticPr fontId="1"/>
  </si>
  <si>
    <t>5人</t>
  </si>
  <si>
    <t>6人</t>
  </si>
  <si>
    <t>5人</t>
    <rPh sb="1" eb="2">
      <t>ニン</t>
    </rPh>
    <phoneticPr fontId="1"/>
  </si>
  <si>
    <t>　うち独立役員</t>
    <phoneticPr fontId="1"/>
  </si>
  <si>
    <t>2人</t>
  </si>
  <si>
    <t>3人</t>
  </si>
  <si>
    <t>5人</t>
    <phoneticPr fontId="1"/>
  </si>
  <si>
    <t>　うち女性取締役</t>
    <phoneticPr fontId="1"/>
  </si>
  <si>
    <t>1人</t>
  </si>
  <si>
    <t>2人</t>
    <phoneticPr fontId="1"/>
  </si>
  <si>
    <t>取締役任期</t>
    <phoneticPr fontId="1"/>
  </si>
  <si>
    <t>1年</t>
  </si>
  <si>
    <t>1年</t>
    <phoneticPr fontId="1"/>
  </si>
  <si>
    <t>取締役会議長</t>
    <phoneticPr fontId="1"/>
  </si>
  <si>
    <t>社長</t>
  </si>
  <si>
    <t>社長</t>
    <phoneticPr fontId="1"/>
  </si>
  <si>
    <t>監査役</t>
    <phoneticPr fontId="1"/>
  </si>
  <si>
    <t>7人</t>
  </si>
  <si>
    <t>５人</t>
    <rPh sb="1" eb="2">
      <t>ニン</t>
    </rPh>
    <phoneticPr fontId="1"/>
  </si>
  <si>
    <t>　うち社外監査役</t>
    <phoneticPr fontId="1"/>
  </si>
  <si>
    <t>３人</t>
    <rPh sb="1" eb="2">
      <t>ニン</t>
    </rPh>
    <phoneticPr fontId="1"/>
  </si>
  <si>
    <t>２人</t>
    <rPh sb="1" eb="2">
      <t>リ</t>
    </rPh>
    <phoneticPr fontId="1"/>
  </si>
  <si>
    <t>　うち女性監査役</t>
    <phoneticPr fontId="1"/>
  </si>
  <si>
    <t>１人</t>
    <rPh sb="1" eb="2">
      <t>ニン</t>
    </rPh>
    <phoneticPr fontId="1"/>
  </si>
  <si>
    <t>監査役任期</t>
    <phoneticPr fontId="1"/>
  </si>
  <si>
    <t>4年</t>
  </si>
  <si>
    <t>４年</t>
    <rPh sb="1" eb="2">
      <t>ネン</t>
    </rPh>
    <phoneticPr fontId="1"/>
  </si>
  <si>
    <t>取締役会</t>
    <phoneticPr fontId="1"/>
  </si>
  <si>
    <t>7回</t>
    <phoneticPr fontId="1"/>
  </si>
  <si>
    <t>8回</t>
    <phoneticPr fontId="1"/>
  </si>
  <si>
    <t>８回</t>
    <rPh sb="1" eb="2">
      <t>カイ</t>
    </rPh>
    <phoneticPr fontId="1"/>
  </si>
  <si>
    <t>社外取締役の取締役会出席率</t>
    <phoneticPr fontId="1"/>
  </si>
  <si>
    <t>監査役会</t>
    <phoneticPr fontId="1"/>
  </si>
  <si>
    <t>8回</t>
    <rPh sb="1" eb="2">
      <t>カイ</t>
    </rPh>
    <phoneticPr fontId="1"/>
  </si>
  <si>
    <t>常勤監査役の監査役会出席率</t>
    <phoneticPr fontId="1"/>
  </si>
  <si>
    <t>社外監査役の監査役会出席率</t>
    <phoneticPr fontId="1"/>
  </si>
  <si>
    <t>コンプライアンス委員会</t>
    <phoneticPr fontId="1"/>
  </si>
  <si>
    <t>2回</t>
    <phoneticPr fontId="1"/>
  </si>
  <si>
    <t>2回</t>
    <rPh sb="1" eb="2">
      <t>カイ</t>
    </rPh>
    <phoneticPr fontId="1"/>
  </si>
  <si>
    <t>企業倫理委員会</t>
    <phoneticPr fontId="1"/>
  </si>
  <si>
    <t>1回</t>
  </si>
  <si>
    <t>1回</t>
    <rPh sb="1" eb="2">
      <t>カイ</t>
    </rPh>
    <phoneticPr fontId="1"/>
  </si>
  <si>
    <t>CSR 推進委員会</t>
    <phoneticPr fontId="1"/>
  </si>
  <si>
    <t>プラスチック資源循環推進委員会</t>
    <rPh sb="14" eb="15">
      <t>カイ</t>
    </rPh>
    <phoneticPr fontId="1"/>
  </si>
  <si>
    <t>3回</t>
  </si>
  <si>
    <t>監査役監査</t>
    <phoneticPr fontId="1"/>
  </si>
  <si>
    <t>内部監査</t>
    <phoneticPr fontId="1"/>
  </si>
  <si>
    <t>会計監査</t>
    <phoneticPr fontId="1"/>
  </si>
  <si>
    <t>4回</t>
    <phoneticPr fontId="1"/>
  </si>
  <si>
    <t>４回</t>
    <rPh sb="1" eb="2">
      <t>カイ</t>
    </rPh>
    <phoneticPr fontId="1"/>
  </si>
  <si>
    <t>取締役報酬</t>
    <phoneticPr fontId="1"/>
  </si>
  <si>
    <t>監査役報酬</t>
    <phoneticPr fontId="1"/>
  </si>
  <si>
    <t>17人654百万円
（うち社外取締役6人41百万円）</t>
    <phoneticPr fontId="1"/>
  </si>
  <si>
    <t>17人614百万円
（うち社外取締役5人50百万円）</t>
    <phoneticPr fontId="1"/>
  </si>
  <si>
    <t>15人603万円
（うち社外取締役5人55百万円）</t>
    <phoneticPr fontId="1"/>
  </si>
  <si>
    <t>18人642万円
（うち社外取締役7人66百万円）</t>
    <phoneticPr fontId="1"/>
  </si>
  <si>
    <t>7人118百万円
（うち社外監査役5人36百万円）</t>
    <phoneticPr fontId="1"/>
  </si>
  <si>
    <t>9人105百万円
（うち社外監査役6人33百万円）</t>
    <phoneticPr fontId="1"/>
  </si>
  <si>
    <t>5人107百万円
（うち社外監査役3人35百万円）</t>
    <phoneticPr fontId="1"/>
  </si>
  <si>
    <t>件数</t>
    <phoneticPr fontId="1"/>
  </si>
  <si>
    <t>3件</t>
  </si>
  <si>
    <t>5件</t>
    <phoneticPr fontId="1"/>
  </si>
  <si>
    <t>8件</t>
    <rPh sb="1" eb="2">
      <t>ケン</t>
    </rPh>
    <phoneticPr fontId="1"/>
  </si>
  <si>
    <t>コンプライアンス研修</t>
    <phoneticPr fontId="1"/>
  </si>
  <si>
    <t>68回</t>
    <phoneticPr fontId="1"/>
  </si>
  <si>
    <t>32回</t>
    <phoneticPr fontId="1"/>
  </si>
  <si>
    <t>24回</t>
    <phoneticPr fontId="1"/>
  </si>
  <si>
    <t>167回</t>
    <rPh sb="3" eb="4">
      <t>カイ</t>
    </rPh>
    <phoneticPr fontId="1"/>
  </si>
  <si>
    <t>情報セキュリティ研修（e ラーニング受講者）</t>
    <phoneticPr fontId="1"/>
  </si>
  <si>
    <t>1回2,436人</t>
    <phoneticPr fontId="1"/>
  </si>
  <si>
    <t>1回2,221人</t>
    <phoneticPr fontId="1"/>
  </si>
  <si>
    <t>1回2,610人</t>
    <phoneticPr fontId="1"/>
  </si>
  <si>
    <t>1回2,512人</t>
    <rPh sb="1" eb="2">
      <t>カイ</t>
    </rPh>
    <rPh sb="7" eb="8">
      <t>ニン</t>
    </rPh>
    <phoneticPr fontId="1"/>
  </si>
  <si>
    <t>安否確認システムの訓練参加率（メール回答率）</t>
    <phoneticPr fontId="1"/>
  </si>
  <si>
    <t>本社工場・ボトリング会社での廃棄物排出量の推移</t>
    <phoneticPr fontId="1"/>
  </si>
  <si>
    <t>生産拠点におけるWRI Aqueduct 水リスク評価結果</t>
    <rPh sb="0" eb="2">
      <t>セイサン</t>
    </rPh>
    <rPh sb="2" eb="4">
      <t>キョテン</t>
    </rPh>
    <rPh sb="21" eb="22">
      <t>ミズ</t>
    </rPh>
    <rPh sb="25" eb="27">
      <t>ヒョウカ</t>
    </rPh>
    <rPh sb="27" eb="29">
      <t>ケッカ</t>
    </rPh>
    <phoneticPr fontId="1"/>
  </si>
  <si>
    <t>※化粧品工場と医薬品工場を含む</t>
    <phoneticPr fontId="1"/>
  </si>
  <si>
    <t>＊ ―は集計中もしくは未集計</t>
    <phoneticPr fontId="1"/>
  </si>
  <si>
    <r>
      <t>※ CO</t>
    </r>
    <r>
      <rPr>
        <vertAlign val="subscript"/>
        <sz val="11"/>
        <color theme="1"/>
        <rFont val="Meiryo UI"/>
        <family val="3"/>
        <charset val="128"/>
      </rPr>
      <t>2</t>
    </r>
    <r>
      <rPr>
        <sz val="11"/>
        <color theme="1"/>
        <rFont val="Meiryo UI"/>
        <family val="3"/>
        <charset val="128"/>
      </rPr>
      <t>排出量は省エネ法による実排出係数を使用</t>
    </r>
    <phoneticPr fontId="1"/>
  </si>
  <si>
    <t>＊数値は小数点以下を四捨五入して記載しているため、内訳数値の足し上げが合計と合わない場合があります。</t>
    <rPh sb="1" eb="3">
      <t>スウチ</t>
    </rPh>
    <rPh sb="4" eb="9">
      <t>ショウスウテンイカ</t>
    </rPh>
    <rPh sb="10" eb="14">
      <t>シシャゴニュウ</t>
    </rPh>
    <rPh sb="16" eb="18">
      <t>キサイ</t>
    </rPh>
    <rPh sb="25" eb="27">
      <t>ウチワケ</t>
    </rPh>
    <rPh sb="27" eb="29">
      <t>スウチ</t>
    </rPh>
    <rPh sb="30" eb="31">
      <t>タ</t>
    </rPh>
    <rPh sb="32" eb="33">
      <t>ア</t>
    </rPh>
    <rPh sb="35" eb="37">
      <t>ゴウケイ</t>
    </rPh>
    <rPh sb="38" eb="39">
      <t>ア</t>
    </rPh>
    <rPh sb="42" eb="44">
      <t>バアイ</t>
    </rPh>
    <phoneticPr fontId="1"/>
  </si>
  <si>
    <t>2. 食品廃棄物の再生利用実績</t>
    <phoneticPr fontId="1"/>
  </si>
  <si>
    <t>発生量（t）</t>
    <phoneticPr fontId="1"/>
  </si>
  <si>
    <t>再生利用の実施量（t）</t>
  </si>
  <si>
    <t>再生利用等の実施率（%）</t>
    <phoneticPr fontId="1"/>
  </si>
  <si>
    <t>再生利用の用途</t>
    <phoneticPr fontId="1"/>
  </si>
  <si>
    <t>肥料・飼料等</t>
  </si>
  <si>
    <t>肥料・飼料等</t>
    <phoneticPr fontId="1"/>
  </si>
  <si>
    <t>※ 環境損傷コスト＝汚染負荷量賦課金
    公害健康被害補償制度における補償給付に必要な費用の一部として充当するため、ばい煙発生施設等設置者または特定施設設置者から徴収する特定賦課金。
＊ 内訳の数値を四捨五入しているため、内訳数値の合計と総計は一致しないことがあります。</t>
    <phoneticPr fontId="1"/>
  </si>
  <si>
    <t>＊ 内訳の数値を四捨五入しているため、内訳数値の合計と総計は一致しないことがあります。</t>
    <phoneticPr fontId="1"/>
  </si>
  <si>
    <t>生産量原単位（t-CO₂/kl）</t>
    <rPh sb="0" eb="2">
      <t>セイサン</t>
    </rPh>
    <rPh sb="2" eb="3">
      <t>リョウ</t>
    </rPh>
    <rPh sb="3" eb="6">
      <t>ゲンタンイ</t>
    </rPh>
    <phoneticPr fontId="1"/>
  </si>
  <si>
    <t>※ 排出・再資源化量は四捨五入をした数値を掲載していますが、再資源化率の計算は小数点以下の数値を含めています。</t>
    <rPh sb="2" eb="4">
      <t>ハイシュツ</t>
    </rPh>
    <rPh sb="5" eb="10">
      <t>サイシゲンカリョウ</t>
    </rPh>
    <rPh sb="11" eb="15">
      <t>シシャゴニュウ</t>
    </rPh>
    <rPh sb="18" eb="20">
      <t>スウチ</t>
    </rPh>
    <rPh sb="21" eb="23">
      <t>ケイサイ</t>
    </rPh>
    <rPh sb="30" eb="35">
      <t>サイシゲンカリツ</t>
    </rPh>
    <rPh sb="36" eb="38">
      <t>ケイサン</t>
    </rPh>
    <rPh sb="39" eb="44">
      <t>ショウスウテンイカ</t>
    </rPh>
    <rPh sb="45" eb="47">
      <t>スウチ</t>
    </rPh>
    <rPh sb="48" eb="49">
      <t>フク</t>
    </rPh>
    <phoneticPr fontId="1"/>
  </si>
  <si>
    <t>1. CSR に関わる
　　コーポレート・ガバナンス</t>
    <phoneticPr fontId="1"/>
  </si>
  <si>
    <r>
      <t>CO</t>
    </r>
    <r>
      <rPr>
        <vertAlign val="subscript"/>
        <sz val="11"/>
        <color theme="1"/>
        <rFont val="Meiryo UI"/>
        <family val="3"/>
        <charset val="128"/>
      </rPr>
      <t>2</t>
    </r>
    <r>
      <rPr>
        <sz val="11"/>
        <color theme="1"/>
        <rFont val="Meiryo UI"/>
        <family val="3"/>
        <charset val="128"/>
      </rPr>
      <t>排出量（燃料系）（スコープ1）（t-CO</t>
    </r>
    <r>
      <rPr>
        <vertAlign val="subscript"/>
        <sz val="11"/>
        <color theme="1"/>
        <rFont val="Meiryo UI"/>
        <family val="3"/>
        <charset val="128"/>
      </rPr>
      <t>2</t>
    </r>
    <r>
      <rPr>
        <sz val="11"/>
        <color theme="1"/>
        <rFont val="Meiryo UI"/>
        <family val="3"/>
        <charset val="128"/>
      </rPr>
      <t>）</t>
    </r>
    <phoneticPr fontId="1"/>
  </si>
  <si>
    <t>投資額（百万円）</t>
    <rPh sb="4" eb="5">
      <t>ヒャク</t>
    </rPh>
    <phoneticPr fontId="1"/>
  </si>
  <si>
    <t>5.	原材料の地元調達比率</t>
    <phoneticPr fontId="1"/>
  </si>
  <si>
    <t>低カロリー商品乳製品売上金額比率（2022年度）</t>
    <phoneticPr fontId="1"/>
  </si>
  <si>
    <t xml:space="preserve">CSR調達アンケート／スコアごとの取引先数（2022年6月） </t>
    <phoneticPr fontId="1"/>
  </si>
  <si>
    <t>原材料の地元調達比率（2022年度）</t>
    <phoneticPr fontId="1"/>
  </si>
  <si>
    <t>●2022年度</t>
    <phoneticPr fontId="1"/>
  </si>
  <si>
    <t>（単位：百万円）</t>
  </si>
  <si>
    <r>
      <t>7. 2022年度のCO</t>
    </r>
    <r>
      <rPr>
        <b/>
        <vertAlign val="subscript"/>
        <sz val="11"/>
        <color theme="1"/>
        <rFont val="Meiryo UI"/>
        <family val="3"/>
        <charset val="128"/>
      </rPr>
      <t>2</t>
    </r>
    <r>
      <rPr>
        <b/>
        <sz val="11"/>
        <color theme="1"/>
        <rFont val="Meiryo UI"/>
        <family val="3"/>
        <charset val="128"/>
      </rPr>
      <t xml:space="preserve"> 排出量</t>
    </r>
    <rPh sb="7" eb="9">
      <t>ネンド</t>
    </rPh>
    <rPh sb="14" eb="16">
      <t>ハイシュツ</t>
    </rPh>
    <rPh sb="16" eb="17">
      <t>リョウ</t>
    </rPh>
    <phoneticPr fontId="1"/>
  </si>
  <si>
    <t>2022年度
総取水量
（単位：㎥）</t>
    <phoneticPr fontId="1"/>
  </si>
  <si>
    <t>2022年度
総排水量
（単位：㎥）</t>
    <phoneticPr fontId="1"/>
  </si>
  <si>
    <t>●2022年度の実績</t>
    <rPh sb="5" eb="7">
      <t>ネンド</t>
    </rPh>
    <rPh sb="8" eb="10">
      <t>ジッセキ</t>
    </rPh>
    <phoneticPr fontId="1"/>
  </si>
  <si>
    <t>7. 品質に関する認証取得状況（2023年8月現在）</t>
    <rPh sb="3" eb="5">
      <t>ヒンシツ</t>
    </rPh>
    <rPh sb="6" eb="7">
      <t>カン</t>
    </rPh>
    <rPh sb="9" eb="11">
      <t>ニンショウ</t>
    </rPh>
    <rPh sb="11" eb="13">
      <t>シュトク</t>
    </rPh>
    <rPh sb="13" eb="15">
      <t>ジョウキョウ</t>
    </rPh>
    <rPh sb="20" eb="21">
      <t>ネン</t>
    </rPh>
    <rPh sb="22" eb="23">
      <t>ガツ</t>
    </rPh>
    <rPh sb="23" eb="25">
      <t>ゲンザイ</t>
    </rPh>
    <phoneticPr fontId="1"/>
  </si>
  <si>
    <t>8. スコープ3排出量（2022年度）</t>
    <rPh sb="8" eb="10">
      <t>ハイシュツ</t>
    </rPh>
    <rPh sb="10" eb="11">
      <t>リョウ</t>
    </rPh>
    <rPh sb="16" eb="18">
      <t>ネンド</t>
    </rPh>
    <phoneticPr fontId="1"/>
  </si>
  <si>
    <r>
      <t>9. 本社工場・ボトリング会社のCO</t>
    </r>
    <r>
      <rPr>
        <b/>
        <vertAlign val="subscript"/>
        <sz val="11"/>
        <color theme="1"/>
        <rFont val="Meiryo UI"/>
        <family val="3"/>
        <charset val="128"/>
      </rPr>
      <t>2</t>
    </r>
    <r>
      <rPr>
        <b/>
        <sz val="11"/>
        <color theme="1"/>
        <rFont val="Meiryo UI"/>
        <family val="3"/>
        <charset val="128"/>
      </rPr>
      <t>排出量の推移（スコープ1＋スコープ2）</t>
    </r>
    <rPh sb="3" eb="5">
      <t>ホンシャ</t>
    </rPh>
    <rPh sb="5" eb="7">
      <t>コウジョウ</t>
    </rPh>
    <rPh sb="13" eb="15">
      <t>ガイシャ</t>
    </rPh>
    <rPh sb="19" eb="21">
      <t>ハイシュツ</t>
    </rPh>
    <rPh sb="21" eb="22">
      <t>リョウ</t>
    </rPh>
    <rPh sb="23" eb="25">
      <t>スイイ</t>
    </rPh>
    <phoneticPr fontId="1"/>
  </si>
  <si>
    <t>10.本社工場・ボトリング会社のエネルギー使用量と生産量原単位の推移（スコープ1＋スコープ2）</t>
    <rPh sb="3" eb="5">
      <t>ホンシャ</t>
    </rPh>
    <rPh sb="5" eb="7">
      <t>コウジョウ</t>
    </rPh>
    <rPh sb="13" eb="15">
      <t>ガイシャ</t>
    </rPh>
    <rPh sb="21" eb="24">
      <t>シヨウリョウ</t>
    </rPh>
    <rPh sb="32" eb="34">
      <t>スイイ</t>
    </rPh>
    <phoneticPr fontId="1"/>
  </si>
  <si>
    <r>
      <t>●物流部門のCO</t>
    </r>
    <r>
      <rPr>
        <b/>
        <vertAlign val="subscript"/>
        <sz val="11"/>
        <rFont val="Meiryo UI"/>
        <family val="3"/>
        <charset val="128"/>
      </rPr>
      <t>2</t>
    </r>
    <r>
      <rPr>
        <b/>
        <sz val="11"/>
        <rFont val="Meiryo UI"/>
        <family val="3"/>
        <charset val="128"/>
      </rPr>
      <t>排出量の推移（スコープ1+スコープ2）</t>
    </r>
    <rPh sb="1" eb="3">
      <t>ブツリュウ</t>
    </rPh>
    <rPh sb="3" eb="5">
      <t>ブモン</t>
    </rPh>
    <rPh sb="9" eb="11">
      <t>ハイシュツ</t>
    </rPh>
    <rPh sb="11" eb="12">
      <t>リョウ</t>
    </rPh>
    <rPh sb="13" eb="15">
      <t>スイイ</t>
    </rPh>
    <phoneticPr fontId="1"/>
  </si>
  <si>
    <t>10. 株式会社ヤクルト本社の人材データ</t>
    <rPh sb="4" eb="8">
      <t>カブシキガイシャ</t>
    </rPh>
    <rPh sb="12" eb="14">
      <t>ホンシャ</t>
    </rPh>
    <rPh sb="15" eb="17">
      <t>ジンザイ</t>
    </rPh>
    <phoneticPr fontId="1"/>
  </si>
  <si>
    <t>11. 海外ヤクルトグループの人材データ（2022年12月現在）</t>
    <rPh sb="4" eb="6">
      <t>カイガイ</t>
    </rPh>
    <rPh sb="15" eb="17">
      <t>ジンザイ</t>
    </rPh>
    <rPh sb="25" eb="26">
      <t>ネン</t>
    </rPh>
    <rPh sb="28" eb="29">
      <t>ガツ</t>
    </rPh>
    <rPh sb="29" eb="31">
      <t>ゲンザイ</t>
    </rPh>
    <phoneticPr fontId="1"/>
  </si>
  <si>
    <t>12.研修受講時間・費用（ヤクルト本社）</t>
    <rPh sb="3" eb="5">
      <t>ケンシュウ</t>
    </rPh>
    <rPh sb="5" eb="7">
      <t>ジュコウ</t>
    </rPh>
    <rPh sb="7" eb="9">
      <t>ジカン</t>
    </rPh>
    <rPh sb="10" eb="12">
      <t>ヒヨウ</t>
    </rPh>
    <rPh sb="17" eb="19">
      <t>ホンシャ</t>
    </rPh>
    <phoneticPr fontId="1"/>
  </si>
  <si>
    <t>13. 代田イズム研修会実施回数・参加者数（ヤクルト本社）</t>
    <rPh sb="4" eb="6">
      <t>シロタ</t>
    </rPh>
    <rPh sb="9" eb="12">
      <t>ケンシュウカイ</t>
    </rPh>
    <rPh sb="12" eb="14">
      <t>ジッシ</t>
    </rPh>
    <rPh sb="14" eb="16">
      <t>カイスウ</t>
    </rPh>
    <rPh sb="17" eb="20">
      <t>サンカシャ</t>
    </rPh>
    <rPh sb="20" eb="21">
      <t>スウ</t>
    </rPh>
    <rPh sb="26" eb="28">
      <t>ホンシャ</t>
    </rPh>
    <phoneticPr fontId="1"/>
  </si>
  <si>
    <t>14. 女性管理職比率の推移（日本：ヤクルト本社、海外：海外事業所）</t>
    <rPh sb="4" eb="6">
      <t>ジョセイ</t>
    </rPh>
    <rPh sb="6" eb="8">
      <t>カンリ</t>
    </rPh>
    <rPh sb="8" eb="9">
      <t>ショク</t>
    </rPh>
    <rPh sb="9" eb="11">
      <t>ヒリツ</t>
    </rPh>
    <rPh sb="12" eb="14">
      <t>スイイ</t>
    </rPh>
    <rPh sb="15" eb="17">
      <t>ニホン</t>
    </rPh>
    <rPh sb="22" eb="24">
      <t>ホンシャ</t>
    </rPh>
    <rPh sb="25" eb="27">
      <t>カイガイ</t>
    </rPh>
    <rPh sb="28" eb="30">
      <t>カイガイ</t>
    </rPh>
    <rPh sb="30" eb="33">
      <t>ジギョウショ</t>
    </rPh>
    <phoneticPr fontId="1"/>
  </si>
  <si>
    <t>15 . 障がい者雇用率の推移（日本：ヤクルト本社、海外：海外事業所）</t>
    <rPh sb="16" eb="18">
      <t>ニホン</t>
    </rPh>
    <rPh sb="23" eb="25">
      <t>ホンシャ</t>
    </rPh>
    <rPh sb="26" eb="28">
      <t>カイガイ</t>
    </rPh>
    <rPh sb="29" eb="31">
      <t>カイガイ</t>
    </rPh>
    <rPh sb="31" eb="34">
      <t>ジギョウショ</t>
    </rPh>
    <phoneticPr fontId="1"/>
  </si>
  <si>
    <t>16. 定年退職時における継続雇用率の推移（ヤクルト本社）</t>
    <rPh sb="4" eb="6">
      <t>テイネン</t>
    </rPh>
    <rPh sb="6" eb="8">
      <t>タイショク</t>
    </rPh>
    <rPh sb="8" eb="9">
      <t>ジ</t>
    </rPh>
    <rPh sb="13" eb="15">
      <t>ケイゾク</t>
    </rPh>
    <rPh sb="15" eb="17">
      <t>コヨウ</t>
    </rPh>
    <rPh sb="17" eb="18">
      <t>リツ</t>
    </rPh>
    <rPh sb="19" eb="21">
      <t>スイイ</t>
    </rPh>
    <rPh sb="26" eb="28">
      <t>ホンシャ</t>
    </rPh>
    <phoneticPr fontId="1"/>
  </si>
  <si>
    <t>17. 年次有給休暇の取得率と1人当たり月間平均残業時間の推移（ヤクルト本社）</t>
    <rPh sb="4" eb="6">
      <t>ネンジ</t>
    </rPh>
    <rPh sb="6" eb="8">
      <t>ユウキュウ</t>
    </rPh>
    <rPh sb="8" eb="10">
      <t>キュウカ</t>
    </rPh>
    <rPh sb="11" eb="13">
      <t>シュトク</t>
    </rPh>
    <rPh sb="13" eb="14">
      <t>リツ</t>
    </rPh>
    <rPh sb="15" eb="17">
      <t>ヒトリ</t>
    </rPh>
    <rPh sb="17" eb="18">
      <t>ア</t>
    </rPh>
    <rPh sb="20" eb="22">
      <t>ゲッカン</t>
    </rPh>
    <rPh sb="22" eb="24">
      <t>ヘイキン</t>
    </rPh>
    <rPh sb="24" eb="26">
      <t>ザンギョウ</t>
    </rPh>
    <rPh sb="26" eb="28">
      <t>ジカン</t>
    </rPh>
    <rPh sb="29" eb="31">
      <t>スイイ</t>
    </rPh>
    <rPh sb="36" eb="38">
      <t>ホンシャ</t>
    </rPh>
    <phoneticPr fontId="1"/>
  </si>
  <si>
    <t>18. 育児休業取得率の推移（ヤクルト本社）</t>
    <rPh sb="4" eb="6">
      <t>イクジ</t>
    </rPh>
    <rPh sb="6" eb="8">
      <t>キュウギョウ</t>
    </rPh>
    <rPh sb="8" eb="10">
      <t>シュトク</t>
    </rPh>
    <rPh sb="10" eb="11">
      <t>リツ</t>
    </rPh>
    <rPh sb="12" eb="14">
      <t>スイイ</t>
    </rPh>
    <rPh sb="19" eb="21">
      <t>ホンシャ</t>
    </rPh>
    <phoneticPr fontId="1"/>
  </si>
  <si>
    <t>19. 労働災害度数率・強度率の推移（ヤクルト本社）</t>
    <rPh sb="4" eb="6">
      <t>ロウドウ</t>
    </rPh>
    <rPh sb="6" eb="8">
      <t>サイガイ</t>
    </rPh>
    <rPh sb="8" eb="10">
      <t>ドスウ</t>
    </rPh>
    <rPh sb="10" eb="11">
      <t>リツ</t>
    </rPh>
    <rPh sb="12" eb="14">
      <t>キョウド</t>
    </rPh>
    <rPh sb="14" eb="15">
      <t>リツ</t>
    </rPh>
    <rPh sb="16" eb="18">
      <t>スイイ</t>
    </rPh>
    <rPh sb="23" eb="25">
      <t>ホンシャ</t>
    </rPh>
    <phoneticPr fontId="1"/>
  </si>
  <si>
    <t>7. 各種研修</t>
    <rPh sb="3" eb="5">
      <t>カクシュ</t>
    </rPh>
    <rPh sb="5" eb="7">
      <t>ケンシュウ</t>
    </rPh>
    <phoneticPr fontId="1"/>
  </si>
  <si>
    <t>スコープ3排出量（2022年度）</t>
    <rPh sb="5" eb="7">
      <t>ハイシュツ</t>
    </rPh>
    <rPh sb="7" eb="8">
      <t>リョウ</t>
    </rPh>
    <rPh sb="13" eb="15">
      <t>ネンド</t>
    </rPh>
    <phoneticPr fontId="1"/>
  </si>
  <si>
    <t>海外ヤクルトグループの人材データ（2022年12月現在）</t>
    <rPh sb="0" eb="2">
      <t>カイガイ</t>
    </rPh>
    <rPh sb="11" eb="13">
      <t>ジンザイ</t>
    </rPh>
    <rPh sb="21" eb="22">
      <t>ネン</t>
    </rPh>
    <rPh sb="24" eb="25">
      <t>ガツ</t>
    </rPh>
    <rPh sb="25" eb="27">
      <t>ゲンザイ</t>
    </rPh>
    <phoneticPr fontId="1"/>
  </si>
  <si>
    <r>
      <t>（単位：t-CO</t>
    </r>
    <r>
      <rPr>
        <vertAlign val="subscript"/>
        <sz val="11"/>
        <rFont val="Meiryo UI"/>
        <family val="3"/>
        <charset val="128"/>
      </rPr>
      <t>2</t>
    </r>
    <r>
      <rPr>
        <sz val="11"/>
        <rFont val="Meiryo UI"/>
        <family val="3"/>
        <charset val="128"/>
      </rPr>
      <t>）</t>
    </r>
    <rPh sb="1" eb="3">
      <t>タンイ</t>
    </rPh>
    <phoneticPr fontId="1"/>
  </si>
  <si>
    <r>
      <t>本社工場・ボトリング会社のCO</t>
    </r>
    <r>
      <rPr>
        <u/>
        <vertAlign val="subscript"/>
        <sz val="11"/>
        <color theme="10"/>
        <rFont val="游ゴシック"/>
        <family val="3"/>
        <charset val="128"/>
        <scheme val="minor"/>
      </rPr>
      <t>2</t>
    </r>
    <r>
      <rPr>
        <u/>
        <sz val="11"/>
        <color theme="10"/>
        <rFont val="游ゴシック"/>
        <family val="2"/>
        <charset val="128"/>
        <scheme val="minor"/>
      </rPr>
      <t>排出量と生産量原単位の推移（スコープ1＋スコープ2）</t>
    </r>
    <rPh sb="0" eb="2">
      <t>ホンシャ</t>
    </rPh>
    <rPh sb="2" eb="4">
      <t>コウジョウ</t>
    </rPh>
    <rPh sb="10" eb="12">
      <t>ガイシャ</t>
    </rPh>
    <rPh sb="16" eb="18">
      <t>ハイシュツ</t>
    </rPh>
    <rPh sb="18" eb="19">
      <t>リョウ</t>
    </rPh>
    <rPh sb="20" eb="22">
      <t>セイサン</t>
    </rPh>
    <rPh sb="22" eb="23">
      <t>リョウ</t>
    </rPh>
    <rPh sb="23" eb="26">
      <t>ゲンタンイ</t>
    </rPh>
    <rPh sb="27" eb="29">
      <t>スイイ</t>
    </rPh>
    <phoneticPr fontId="1"/>
  </si>
  <si>
    <t>◯</t>
    <phoneticPr fontId="1"/>
  </si>
  <si>
    <t xml:space="preserve">●環境保全対策に伴う経済効果 </t>
    <rPh sb="8" eb="9">
      <t>トモナ</t>
    </rPh>
    <phoneticPr fontId="1"/>
  </si>
  <si>
    <t>工場・事業所</t>
    <rPh sb="0" eb="2">
      <t>コウジョウ</t>
    </rPh>
    <rPh sb="3" eb="6">
      <t>ジギョウショ</t>
    </rPh>
    <phoneticPr fontId="27"/>
  </si>
  <si>
    <t>提供量(t)</t>
    <rPh sb="0" eb="3">
      <t>テイキョウリョウ</t>
    </rPh>
    <phoneticPr fontId="1"/>
  </si>
  <si>
    <t>(バイオマスプラスチックを除いた量)</t>
    <rPh sb="13" eb="14">
      <t>ノゾ</t>
    </rPh>
    <rPh sb="16" eb="17">
      <t>リョウ</t>
    </rPh>
    <phoneticPr fontId="1"/>
  </si>
  <si>
    <t>-</t>
  </si>
  <si>
    <t>前年度比(%)</t>
    <rPh sb="0" eb="4">
      <t>ゼンネンドヒ</t>
    </rPh>
    <phoneticPr fontId="1"/>
  </si>
  <si>
    <t>削減量(t)</t>
    <rPh sb="0" eb="3">
      <t>サクゲンリョウ</t>
    </rPh>
    <phoneticPr fontId="1"/>
  </si>
  <si>
    <t>※ 2023年度は目標</t>
    <rPh sb="6" eb="8">
      <t>ネンド</t>
    </rPh>
    <rPh sb="9" eb="11">
      <t>モクヒョウ</t>
    </rPh>
    <phoneticPr fontId="1"/>
  </si>
  <si>
    <t>2021年度</t>
    <rPh sb="4" eb="6">
      <t>ネンド</t>
    </rPh>
    <phoneticPr fontId="1"/>
  </si>
  <si>
    <t>-</t>
    <phoneticPr fontId="1"/>
  </si>
  <si>
    <t>うち自ら再資源化を行った量：322</t>
    <rPh sb="2" eb="3">
      <t>ミズカ</t>
    </rPh>
    <rPh sb="4" eb="8">
      <t>サイシゲンカ</t>
    </rPh>
    <rPh sb="9" eb="10">
      <t>オコナ</t>
    </rPh>
    <rPh sb="12" eb="13">
      <t>リョウ</t>
    </rPh>
    <phoneticPr fontId="1"/>
  </si>
  <si>
    <t>2022年度</t>
    <rPh sb="4" eb="6">
      <t>ネンド</t>
    </rPh>
    <phoneticPr fontId="1"/>
  </si>
  <si>
    <t>356ｔ</t>
    <phoneticPr fontId="1"/>
  </si>
  <si>
    <t>うち自ら再資源化を行った量：533</t>
    <rPh sb="2" eb="3">
      <t>ミズカ</t>
    </rPh>
    <rPh sb="4" eb="8">
      <t>サイシゲンカ</t>
    </rPh>
    <rPh sb="9" eb="10">
      <t>オコナ</t>
    </rPh>
    <rPh sb="12" eb="13">
      <t>リョウ</t>
    </rPh>
    <phoneticPr fontId="1"/>
  </si>
  <si>
    <t>14. プラスチック使用製品産業廃棄物等の排出量</t>
    <phoneticPr fontId="1"/>
  </si>
  <si>
    <t>プラスチック使用製品産業廃棄物等の排出量(t)</t>
    <phoneticPr fontId="1"/>
  </si>
  <si>
    <t>前年比(%)</t>
    <phoneticPr fontId="1"/>
  </si>
  <si>
    <t>削減量</t>
    <phoneticPr fontId="1"/>
  </si>
  <si>
    <t>再資源化率</t>
    <phoneticPr fontId="1"/>
  </si>
  <si>
    <t>プラスチック使用製品産業廃棄物等の排出量</t>
    <phoneticPr fontId="1"/>
  </si>
  <si>
    <t>15. 生産拠点におけるWRI Aqueduct 水リスク評価結果</t>
    <rPh sb="4" eb="6">
      <t>セイサン</t>
    </rPh>
    <rPh sb="6" eb="8">
      <t>キョテン</t>
    </rPh>
    <rPh sb="25" eb="26">
      <t>ミズ</t>
    </rPh>
    <rPh sb="29" eb="31">
      <t>ヒョウカ</t>
    </rPh>
    <rPh sb="31" eb="33">
      <t>ケッカ</t>
    </rPh>
    <phoneticPr fontId="1"/>
  </si>
  <si>
    <t>16. 水リスク調査コスト</t>
    <rPh sb="4" eb="5">
      <t>ミズ</t>
    </rPh>
    <rPh sb="8" eb="10">
      <t>チョウサ</t>
    </rPh>
    <phoneticPr fontId="1"/>
  </si>
  <si>
    <t>17.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29" eb="30">
      <t>シュツリョウ</t>
    </rPh>
    <rPh sb="30" eb="32">
      <t>スイイ</t>
    </rPh>
    <phoneticPr fontId="1"/>
  </si>
  <si>
    <t>18. 本社工場・ボトリング会社での廃棄物排出量の推移</t>
    <rPh sb="4" eb="6">
      <t>ホンシャ</t>
    </rPh>
    <rPh sb="6" eb="8">
      <t>コウジョウ</t>
    </rPh>
    <rPh sb="14" eb="16">
      <t>ガイシャ</t>
    </rPh>
    <rPh sb="18" eb="21">
      <t>ハイキブツ</t>
    </rPh>
    <rPh sb="21" eb="23">
      <t>ハイシュツ</t>
    </rPh>
    <rPh sb="23" eb="24">
      <t>リョウ</t>
    </rPh>
    <rPh sb="25" eb="27">
      <t>スイイ</t>
    </rPh>
    <phoneticPr fontId="1"/>
  </si>
  <si>
    <t>（2）中央研究所</t>
    <rPh sb="3" eb="5">
      <t>チュウオウ</t>
    </rPh>
    <rPh sb="5" eb="8">
      <t>ケンキュウショ</t>
    </rPh>
    <phoneticPr fontId="1"/>
  </si>
  <si>
    <t>産業廃棄物</t>
    <rPh sb="0" eb="2">
      <t>サンギョウ</t>
    </rPh>
    <rPh sb="2" eb="5">
      <t>ハイキブツ</t>
    </rPh>
    <phoneticPr fontId="1"/>
  </si>
  <si>
    <t>（A）排出量
（t）</t>
    <rPh sb="3" eb="5">
      <t>ハイシュツ</t>
    </rPh>
    <rPh sb="5" eb="6">
      <t>リョウ</t>
    </rPh>
    <phoneticPr fontId="1"/>
  </si>
  <si>
    <t>（B）再資源
化量（t）</t>
    <rPh sb="3" eb="4">
      <t>サイ</t>
    </rPh>
    <rPh sb="4" eb="6">
      <t>シゲン</t>
    </rPh>
    <rPh sb="7" eb="8">
      <t>カ</t>
    </rPh>
    <rPh sb="8" eb="9">
      <t>リョウ</t>
    </rPh>
    <phoneticPr fontId="1"/>
  </si>
  <si>
    <t>（C）廃棄量（A-B）（ｔ）</t>
    <rPh sb="3" eb="6">
      <t>ハイキリョウ</t>
    </rPh>
    <phoneticPr fontId="1"/>
  </si>
  <si>
    <t>再資源
化率（%）</t>
    <rPh sb="0" eb="1">
      <t>サイ</t>
    </rPh>
    <rPh sb="1" eb="3">
      <t>シゲン</t>
    </rPh>
    <rPh sb="4" eb="5">
      <t>カ</t>
    </rPh>
    <rPh sb="5" eb="6">
      <t>リツ</t>
    </rPh>
    <phoneticPr fontId="1"/>
  </si>
  <si>
    <t>汚泥</t>
  </si>
  <si>
    <t>再利用のための準備</t>
    <rPh sb="0" eb="3">
      <t>サイリヨウ</t>
    </rPh>
    <rPh sb="7" eb="9">
      <t>ジュンビ</t>
    </rPh>
    <phoneticPr fontId="1"/>
  </si>
  <si>
    <t>リサイクル</t>
    <phoneticPr fontId="1"/>
  </si>
  <si>
    <t>その他回収作業</t>
    <rPh sb="2" eb="3">
      <t>ホカ</t>
    </rPh>
    <rPh sb="3" eb="5">
      <t>カイシュウ</t>
    </rPh>
    <rPh sb="5" eb="7">
      <t>サギョウ</t>
    </rPh>
    <phoneticPr fontId="1"/>
  </si>
  <si>
    <t>小計</t>
    <rPh sb="0" eb="2">
      <t>ショウケイ</t>
    </rPh>
    <phoneticPr fontId="1"/>
  </si>
  <si>
    <t>廃プラスチック</t>
  </si>
  <si>
    <t>有害廃棄物</t>
    <rPh sb="0" eb="5">
      <t>ユウガイハイキブツ</t>
    </rPh>
    <phoneticPr fontId="1"/>
  </si>
  <si>
    <t>ガラス・陶器くず</t>
  </si>
  <si>
    <t>燃えがら</t>
  </si>
  <si>
    <t>ゴムくず</t>
  </si>
  <si>
    <t>廃油</t>
  </si>
  <si>
    <t>焼却（エネルギー回収有）</t>
    <rPh sb="0" eb="2">
      <t>ショウキャク</t>
    </rPh>
    <rPh sb="8" eb="11">
      <t>カイシュウアリ</t>
    </rPh>
    <phoneticPr fontId="1"/>
  </si>
  <si>
    <t>焼却（エネルギー回収なし）</t>
    <rPh sb="0" eb="2">
      <t>ショウキャク</t>
    </rPh>
    <rPh sb="8" eb="10">
      <t>カイシュウ</t>
    </rPh>
    <phoneticPr fontId="1"/>
  </si>
  <si>
    <t>埋め立て</t>
    <rPh sb="0" eb="1">
      <t>ウ</t>
    </rPh>
    <rPh sb="2" eb="3">
      <t>タ</t>
    </rPh>
    <phoneticPr fontId="1"/>
  </si>
  <si>
    <t>その他処分</t>
    <rPh sb="2" eb="3">
      <t>タ</t>
    </rPh>
    <rPh sb="3" eb="5">
      <t>ショブン</t>
    </rPh>
    <phoneticPr fontId="1"/>
  </si>
  <si>
    <t>感染性産廃</t>
  </si>
  <si>
    <t>特別管理産業廃棄物
（有害廃棄物）</t>
    <rPh sb="0" eb="2">
      <t>トクベツ</t>
    </rPh>
    <rPh sb="2" eb="4">
      <t>カンリ</t>
    </rPh>
    <rPh sb="4" eb="6">
      <t>サンギョウ</t>
    </rPh>
    <rPh sb="6" eb="9">
      <t>ハイキブツ</t>
    </rPh>
    <rPh sb="11" eb="16">
      <t>ユウガイハイキブツ</t>
    </rPh>
    <phoneticPr fontId="1"/>
  </si>
  <si>
    <t>廃油</t>
    <rPh sb="0" eb="2">
      <t>ハイユ</t>
    </rPh>
    <phoneticPr fontId="1"/>
  </si>
  <si>
    <t>廃酸</t>
    <rPh sb="0" eb="1">
      <t>ハイ</t>
    </rPh>
    <rPh sb="1" eb="2">
      <t>サン</t>
    </rPh>
    <phoneticPr fontId="1"/>
  </si>
  <si>
    <t>廃アルカリ</t>
    <rPh sb="0" eb="1">
      <t>ハイ</t>
    </rPh>
    <phoneticPr fontId="1"/>
  </si>
  <si>
    <t>感染性産廃</t>
    <rPh sb="0" eb="2">
      <t>カンセン</t>
    </rPh>
    <rPh sb="2" eb="3">
      <t>セイ</t>
    </rPh>
    <rPh sb="3" eb="5">
      <t>サンパイ</t>
    </rPh>
    <phoneticPr fontId="1"/>
  </si>
  <si>
    <t>廃棄物の処分</t>
    <rPh sb="0" eb="3">
      <t>ハイキブツ</t>
    </rPh>
    <rPh sb="4" eb="6">
      <t>ショブン</t>
    </rPh>
    <phoneticPr fontId="1"/>
  </si>
  <si>
    <t>（１）再資源化された廃棄物（ｔ）</t>
    <rPh sb="3" eb="7">
      <t>サイシゲンカ</t>
    </rPh>
    <rPh sb="10" eb="13">
      <t>ハイキブツ</t>
    </rPh>
    <phoneticPr fontId="1"/>
  </si>
  <si>
    <t>工場</t>
    <rPh sb="0" eb="2">
      <t>コウジョウ</t>
    </rPh>
    <phoneticPr fontId="1"/>
  </si>
  <si>
    <t>（２）廃棄された廃棄物（ｔ）</t>
    <rPh sb="3" eb="5">
      <t>ハイキ</t>
    </rPh>
    <rPh sb="8" eb="11">
      <t>ハイキブツ</t>
    </rPh>
    <phoneticPr fontId="1"/>
  </si>
  <si>
    <t>19. 種類別廃棄物排出量と再資源化率</t>
    <rPh sb="4" eb="6">
      <t>シュルイ</t>
    </rPh>
    <rPh sb="6" eb="7">
      <t>ベツ</t>
    </rPh>
    <rPh sb="7" eb="10">
      <t>ハイキブツ</t>
    </rPh>
    <rPh sb="10" eb="12">
      <t>ハイシュツ</t>
    </rPh>
    <rPh sb="12" eb="13">
      <t>リョウ</t>
    </rPh>
    <rPh sb="14" eb="18">
      <t>サイシゲンカ</t>
    </rPh>
    <rPh sb="18" eb="19">
      <t>リツ</t>
    </rPh>
    <phoneticPr fontId="1"/>
  </si>
  <si>
    <t>（1）本社工場・ボトリング会社</t>
    <phoneticPr fontId="1"/>
  </si>
  <si>
    <t>20. 生産拠点における生物多様性に関する調査結果</t>
    <phoneticPr fontId="1"/>
  </si>
  <si>
    <t>21. 海外生産拠点における水の定量データ</t>
    <phoneticPr fontId="1"/>
  </si>
  <si>
    <r>
      <t>韓国</t>
    </r>
    <r>
      <rPr>
        <vertAlign val="superscript"/>
        <sz val="10"/>
        <rFont val="Meiryo UI"/>
        <family val="3"/>
        <charset val="128"/>
      </rPr>
      <t>※</t>
    </r>
  </si>
  <si>
    <r>
      <t>23. 地域別サイトレポート</t>
    </r>
    <r>
      <rPr>
        <b/>
        <vertAlign val="superscript"/>
        <sz val="11"/>
        <color theme="1"/>
        <rFont val="Meiryo UI"/>
        <family val="3"/>
        <charset val="128"/>
      </rPr>
      <t>※1</t>
    </r>
    <rPh sb="4" eb="6">
      <t>チイキ</t>
    </rPh>
    <rPh sb="6" eb="7">
      <t>ベツ</t>
    </rPh>
    <phoneticPr fontId="1"/>
  </si>
  <si>
    <t>※1 燃料の原油換算値は省エネ法の数値を使用　</t>
    <phoneticPr fontId="1"/>
  </si>
  <si>
    <t>※2 タイ　バンコク工場、マレーシア工場、中国　上海工場はリサイクル物も含んだ値</t>
    <rPh sb="10" eb="12">
      <t>コウジョウ</t>
    </rPh>
    <rPh sb="18" eb="20">
      <t>コウジョウ</t>
    </rPh>
    <rPh sb="21" eb="23">
      <t>チュウゴク</t>
    </rPh>
    <rPh sb="24" eb="28">
      <t>シャンハイコウジョウ</t>
    </rPh>
    <rPh sb="34" eb="35">
      <t>ブツ</t>
    </rPh>
    <rPh sb="36" eb="37">
      <t>フク</t>
    </rPh>
    <rPh sb="39" eb="40">
      <t>アタイ</t>
    </rPh>
    <phoneticPr fontId="1"/>
  </si>
  <si>
    <t>※4 シンガポール工場、オーストラリア工場、マレーシア工場、アメリカ　カリフォルニア工場、オランダ　アルメア工場は、オフィスの使用量を含む</t>
    <rPh sb="9" eb="11">
      <t>コウジョウ</t>
    </rPh>
    <rPh sb="19" eb="21">
      <t>コウジョウ</t>
    </rPh>
    <rPh sb="27" eb="29">
      <t>コウジョウ</t>
    </rPh>
    <rPh sb="42" eb="44">
      <t>コウジョウ</t>
    </rPh>
    <rPh sb="54" eb="56">
      <t>コウジョウ</t>
    </rPh>
    <rPh sb="63" eb="66">
      <t>シヨウリョウ</t>
    </rPh>
    <rPh sb="67" eb="68">
      <t>フク</t>
    </rPh>
    <phoneticPr fontId="1"/>
  </si>
  <si>
    <t>※5 オーストラリア工場の廃棄物排出量は生産量から推計値</t>
    <rPh sb="10" eb="12">
      <t>コウジョウ</t>
    </rPh>
    <rPh sb="13" eb="19">
      <t>ハイキブツハイシュツリョウ</t>
    </rPh>
    <rPh sb="20" eb="23">
      <t>セイサンリョウ</t>
    </rPh>
    <rPh sb="25" eb="27">
      <t>スイケイ</t>
    </rPh>
    <rPh sb="27" eb="28">
      <t>チ</t>
    </rPh>
    <phoneticPr fontId="1"/>
  </si>
  <si>
    <t>※6 インド　ソニパット・ライ工場は2022年4月～2023年3月の情報オランダ　アルメア工場は2021年1月～12月の情報</t>
    <rPh sb="15" eb="17">
      <t>コウジョウ</t>
    </rPh>
    <rPh sb="22" eb="23">
      <t>ネン</t>
    </rPh>
    <rPh sb="24" eb="25">
      <t>ガツ</t>
    </rPh>
    <rPh sb="30" eb="31">
      <t>ネン</t>
    </rPh>
    <rPh sb="32" eb="33">
      <t>ガツ</t>
    </rPh>
    <rPh sb="34" eb="36">
      <t>ジョウホウ</t>
    </rPh>
    <rPh sb="45" eb="47">
      <t>コウジョウ</t>
    </rPh>
    <rPh sb="52" eb="53">
      <t>ネン</t>
    </rPh>
    <rPh sb="54" eb="55">
      <t>ガツ</t>
    </rPh>
    <rPh sb="58" eb="59">
      <t>ガツ</t>
    </rPh>
    <rPh sb="60" eb="62">
      <t>ジョウホウ</t>
    </rPh>
    <phoneticPr fontId="1"/>
  </si>
  <si>
    <t>※7 ミャンマー工場は、事業停止中のため集計対象外</t>
    <rPh sb="8" eb="10">
      <t>コウジョウ</t>
    </rPh>
    <rPh sb="12" eb="17">
      <t>ジギョウテイシチュウ</t>
    </rPh>
    <rPh sb="20" eb="24">
      <t>シュウケイタイショウ</t>
    </rPh>
    <rPh sb="24" eb="25">
      <t>ガイ</t>
    </rPh>
    <phoneticPr fontId="1"/>
  </si>
  <si>
    <r>
      <t>バンコク工場</t>
    </r>
    <r>
      <rPr>
        <vertAlign val="superscript"/>
        <sz val="11"/>
        <rFont val="Meiryo UI"/>
        <family val="3"/>
        <charset val="128"/>
      </rPr>
      <t>※2</t>
    </r>
    <phoneticPr fontId="1"/>
  </si>
  <si>
    <r>
      <t>韓国</t>
    </r>
    <r>
      <rPr>
        <vertAlign val="superscript"/>
        <sz val="11"/>
        <rFont val="Meiryo UI"/>
        <family val="3"/>
        <charset val="128"/>
      </rPr>
      <t>※3</t>
    </r>
    <phoneticPr fontId="1"/>
  </si>
  <si>
    <r>
      <t>カランバ工場</t>
    </r>
    <r>
      <rPr>
        <vertAlign val="superscript"/>
        <sz val="11"/>
        <rFont val="Meiryo UI"/>
        <family val="3"/>
        <charset val="128"/>
      </rPr>
      <t>※4</t>
    </r>
    <phoneticPr fontId="1"/>
  </si>
  <si>
    <r>
      <t>オーストラリア工場</t>
    </r>
    <r>
      <rPr>
        <vertAlign val="superscript"/>
        <sz val="11"/>
        <rFont val="Meiryo UI"/>
        <family val="3"/>
        <charset val="128"/>
      </rPr>
      <t>※4</t>
    </r>
    <phoneticPr fontId="1"/>
  </si>
  <si>
    <r>
      <t>マレーシア工場</t>
    </r>
    <r>
      <rPr>
        <vertAlign val="superscript"/>
        <sz val="11"/>
        <rFont val="Meiryo UI"/>
        <family val="3"/>
        <charset val="128"/>
      </rPr>
      <t>※2</t>
    </r>
    <phoneticPr fontId="1"/>
  </si>
  <si>
    <t>22. 国内生産拠点における水の定量データ</t>
    <phoneticPr fontId="1"/>
  </si>
  <si>
    <t>家庭で不要になった本・DVDや家電等を持参し、全従業員を対象にリサイクルフェアを行いました。予想を上回る参加により、リサイクル活動を推進する良い機会となりました。</t>
    <phoneticPr fontId="1"/>
  </si>
  <si>
    <r>
      <t>所 在 地：静岡県裾野市下和田字十三郎653-1
敷地面積：192,738m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：ヤクルト類原料液、Yakult（ヤクルト）1000、ジョア、医薬部外品、医療用医薬品・原薬</t>
    </r>
    <phoneticPr fontId="1"/>
  </si>
  <si>
    <t>工場見学については、新型コロナウイルスの感染予防対策が継続して行われている中で、オンラインによる工場見学を実施することができました。
また、近隣エリアの小学校等に対して「ジョア」のオンライン見学やオンライン社会科見学を開始し、誘致活動も実施しています。</t>
    <phoneticPr fontId="1"/>
  </si>
  <si>
    <t>温室効果ガス排出量削減のため、900KWの自家消費型太陽光発電システムの導入工事が完了しました。既存システムによる100KWの発電と合わせ合計１MWとなり、ヤクルトグループ初のメガワットクラスの太陽光発電設備となりました。また、チルド水回収装置導入で使用水を年間3,300ｔ削減するなど、今後もヤクルト環境ビジョン達成に努め環境保全に貢献します。</t>
    <phoneticPr fontId="1"/>
  </si>
  <si>
    <t>工場見学はオンライン見学を継続開催しており、専用のオンラインルームの確保することで、より良い案内が可能となる環境づくりを行いました。また、対面式の工場見学再開に向けた準備を進めています。</t>
    <rPh sb="44" eb="45">
      <t>ヨ</t>
    </rPh>
    <rPh sb="46" eb="48">
      <t>アンナイ</t>
    </rPh>
    <rPh sb="49" eb="51">
      <t>カノウ</t>
    </rPh>
    <phoneticPr fontId="1"/>
  </si>
  <si>
    <t>※1 生産品目は2023年3月時点
※2 主燃料は都市ガスまたはLPG</t>
    <phoneticPr fontId="1"/>
  </si>
  <si>
    <r>
      <t>所 在 地：東京都国立市泉5丁目11番地
敷地面積：29,779m</t>
    </r>
    <r>
      <rPr>
        <vertAlign val="superscript"/>
        <sz val="11"/>
        <color theme="1"/>
        <rFont val="Meiryo UI"/>
        <family val="3"/>
        <charset val="128"/>
      </rPr>
      <t>2</t>
    </r>
    <r>
      <rPr>
        <sz val="11"/>
        <color theme="1"/>
        <rFont val="Meiryo UI"/>
        <family val="3"/>
        <charset val="128"/>
      </rPr>
      <t xml:space="preserve">
※ 主な研究内容・分野についてはP.52参照</t>
    </r>
    <phoneticPr fontId="1"/>
  </si>
  <si>
    <t>環境24.</t>
    <rPh sb="0" eb="2">
      <t>カンキョウ</t>
    </rPh>
    <phoneticPr fontId="1"/>
  </si>
  <si>
    <t>種類別廃棄物排出量と再資源化率</t>
    <rPh sb="0" eb="2">
      <t>シュルイ</t>
    </rPh>
    <rPh sb="2" eb="3">
      <t>ベツ</t>
    </rPh>
    <rPh sb="3" eb="6">
      <t>ハイキブツ</t>
    </rPh>
    <rPh sb="6" eb="8">
      <t>ハイシュツ</t>
    </rPh>
    <rPh sb="8" eb="9">
      <t>リョウ</t>
    </rPh>
    <rPh sb="10" eb="14">
      <t>サイシゲンカ</t>
    </rPh>
    <rPh sb="14" eb="15">
      <t>リツ</t>
    </rPh>
    <phoneticPr fontId="1"/>
  </si>
  <si>
    <t xml:space="preserve"> 対象：ヤクルト本社の乳製品、清涼飲料、化粧品、医薬品部門の一次取引先　回答数：95社（回答率99％）</t>
    <phoneticPr fontId="1"/>
  </si>
  <si>
    <t>77社</t>
  </si>
  <si>
    <t>12社</t>
  </si>
  <si>
    <t>5社</t>
  </si>
  <si>
    <t>1社</t>
  </si>
  <si>
    <t>95社</t>
  </si>
  <si>
    <t>スコアごとの取引先数（国内）</t>
    <rPh sb="11" eb="13">
      <t>コクナイ</t>
    </rPh>
    <phoneticPr fontId="1"/>
  </si>
  <si>
    <t>対象：ヤクルトグループの海外事業所の一次取引先　回答数：37社（回答率：95％）</t>
    <phoneticPr fontId="1"/>
  </si>
  <si>
    <t>23社</t>
  </si>
  <si>
    <t>3社</t>
  </si>
  <si>
    <t>2社</t>
  </si>
  <si>
    <t>7社</t>
  </si>
  <si>
    <t>4社</t>
  </si>
  <si>
    <t>39社</t>
  </si>
  <si>
    <t>階層別研修</t>
    <phoneticPr fontId="1"/>
  </si>
  <si>
    <t>7回200人</t>
    <phoneticPr fontId="1"/>
  </si>
  <si>
    <t>1回68人</t>
    <phoneticPr fontId="1"/>
  </si>
  <si>
    <r>
      <t>9</t>
    </r>
    <r>
      <rPr>
        <vertAlign val="superscript"/>
        <sz val="11"/>
        <color theme="1"/>
        <rFont val="Meiryo UI"/>
        <family val="3"/>
        <charset val="128"/>
      </rPr>
      <t>※2</t>
    </r>
    <phoneticPr fontId="1"/>
  </si>
  <si>
    <t>※ 最低賃金は東京都の最低賃金（1,072 円/ 時）より、1か月20.42日、1日の労働時間7.5 時間として算出。
　 なお、等級別の給与制度となっており、同一等級・職群での男女別格差はありません。</t>
    <phoneticPr fontId="1"/>
  </si>
  <si>
    <t>有期雇用の従業員（人）</t>
    <rPh sb="0" eb="4">
      <t>ユウキコヨウ</t>
    </rPh>
    <rPh sb="9" eb="10">
      <t>ニン</t>
    </rPh>
    <phoneticPr fontId="1"/>
  </si>
  <si>
    <t>　男性</t>
    <rPh sb="1" eb="3">
      <t>ダンセイ</t>
    </rPh>
    <phoneticPr fontId="1"/>
  </si>
  <si>
    <t>　女性</t>
    <rPh sb="1" eb="3">
      <t>ジョセイ</t>
    </rPh>
    <phoneticPr fontId="1"/>
  </si>
  <si>
    <t>労働時間無保証の従業員（人）</t>
    <rPh sb="12" eb="13">
      <t>ニン</t>
    </rPh>
    <phoneticPr fontId="1"/>
  </si>
  <si>
    <t>フルタイム従業員（人）</t>
    <rPh sb="9" eb="10">
      <t>ニン</t>
    </rPh>
    <phoneticPr fontId="1"/>
  </si>
  <si>
    <t>パートタイム従業員（人）</t>
    <rPh sb="10" eb="11">
      <t>ニン</t>
    </rPh>
    <phoneticPr fontId="1"/>
  </si>
  <si>
    <t>従業員以外の労働者数（人）</t>
    <rPh sb="0" eb="3">
      <t>ジュウギョウイン</t>
    </rPh>
    <rPh sb="3" eb="5">
      <t>イガイ</t>
    </rPh>
    <rPh sb="6" eb="9">
      <t>ロウドウシャ</t>
    </rPh>
    <rPh sb="9" eb="10">
      <t>スウ</t>
    </rPh>
    <rPh sb="11" eb="12">
      <t>ニン</t>
    </rPh>
    <phoneticPr fontId="1"/>
  </si>
  <si>
    <t>有期雇用の従業員</t>
    <rPh sb="0" eb="2">
      <t>ユウキ</t>
    </rPh>
    <rPh sb="2" eb="4">
      <t>コヨウ</t>
    </rPh>
    <rPh sb="5" eb="8">
      <t>ジュウギョウイン</t>
    </rPh>
    <phoneticPr fontId="1"/>
  </si>
  <si>
    <t>従業員以外の労働者数</t>
    <phoneticPr fontId="1"/>
  </si>
  <si>
    <t>※ 公表する取得率は小数点第１位以下を切り捨て</t>
    <rPh sb="2" eb="4">
      <t>コウヒョウ</t>
    </rPh>
    <rPh sb="6" eb="9">
      <t>シュトクリツ</t>
    </rPh>
    <rPh sb="10" eb="13">
      <t>ショウスウテン</t>
    </rPh>
    <rPh sb="13" eb="14">
      <t>ダイ</t>
    </rPh>
    <rPh sb="15" eb="16">
      <t>イ</t>
    </rPh>
    <rPh sb="16" eb="18">
      <t>イカ</t>
    </rPh>
    <rPh sb="19" eb="20">
      <t>キ</t>
    </rPh>
    <rPh sb="21" eb="22">
      <t>ス</t>
    </rPh>
    <phoneticPr fontId="1"/>
  </si>
  <si>
    <t>30人／100％</t>
    <phoneticPr fontId="1"/>
  </si>
  <si>
    <r>
      <t>男性の育児休業取得（人数／取得率</t>
    </r>
    <r>
      <rPr>
        <vertAlign val="superscript"/>
        <sz val="11"/>
        <rFont val="Meiryo UI"/>
        <family val="3"/>
        <charset val="128"/>
      </rPr>
      <t>※</t>
    </r>
    <r>
      <rPr>
        <sz val="11"/>
        <rFont val="Meiryo UI"/>
        <family val="3"/>
        <charset val="128"/>
      </rPr>
      <t>)</t>
    </r>
    <phoneticPr fontId="1"/>
  </si>
  <si>
    <t>※ 男性の育児休業取得率：当該年度に育児休業を取得した男性社員数／当該年度に配偶者の出産があった男性社員数</t>
    <rPh sb="13" eb="17">
      <t>トウガイネンド</t>
    </rPh>
    <phoneticPr fontId="1"/>
  </si>
  <si>
    <t>労働災害発生率</t>
    <rPh sb="0" eb="4">
      <t>ロウドウサイガイ</t>
    </rPh>
    <rPh sb="4" eb="7">
      <t>ハッセイリツ</t>
    </rPh>
    <phoneticPr fontId="1"/>
  </si>
  <si>
    <t>※1 労働災害度数率：100万延べ実労働時間当たりの労働災害による死傷者数をもって、災害発生の頻度を表したもの
※2 労働災害強度率：1,000延べ実労働時間当たりの延べ労働損失日数をもって、災害の重篤度を表したもの
※3 労働災害発生率：従業員1人当たりの労災発生件数
※4 全産業平均：厚生労働省「令和４年労働災害動向調査」より抜粋</t>
    <rPh sb="112" eb="119">
      <t>ロウドウサイガイハッセイリツ</t>
    </rPh>
    <rPh sb="120" eb="123">
      <t>ジュウギョウイン</t>
    </rPh>
    <rPh sb="124" eb="126">
      <t>ヒトア</t>
    </rPh>
    <rPh sb="129" eb="135">
      <t>ロウサイハッセイケンスウ</t>
    </rPh>
    <rPh sb="151" eb="153">
      <t>レイワ</t>
    </rPh>
    <rPh sb="154" eb="155">
      <t>ネン</t>
    </rPh>
    <phoneticPr fontId="1"/>
  </si>
  <si>
    <t>監査役会設置会社</t>
  </si>
  <si>
    <t>監査役会設置会社</t>
    <phoneticPr fontId="1"/>
  </si>
  <si>
    <t>15人</t>
    <phoneticPr fontId="1"/>
  </si>
  <si>
    <t>6人</t>
    <phoneticPr fontId="1"/>
  </si>
  <si>
    <t>９回</t>
  </si>
  <si>
    <t>９回</t>
    <phoneticPr fontId="1"/>
  </si>
  <si>
    <r>
      <t>98%</t>
    </r>
    <r>
      <rPr>
        <sz val="8"/>
        <color theme="1"/>
        <rFont val="Meiryo UI"/>
        <family val="3"/>
        <charset val="128"/>
      </rPr>
      <t>※1</t>
    </r>
    <phoneticPr fontId="1"/>
  </si>
  <si>
    <r>
      <t>94％</t>
    </r>
    <r>
      <rPr>
        <sz val="8"/>
        <color theme="1"/>
        <rFont val="Meiryo UI"/>
        <family val="3"/>
        <charset val="128"/>
      </rPr>
      <t>※2</t>
    </r>
    <phoneticPr fontId="1"/>
  </si>
  <si>
    <t>４回</t>
  </si>
  <si>
    <t>17人806万円
（うち社外取締役7人69百万円）</t>
    <phoneticPr fontId="1"/>
  </si>
  <si>
    <t>5人114百万円
（うち社外監査役3人38百万円）</t>
    <phoneticPr fontId="1"/>
  </si>
  <si>
    <r>
      <t>2018</t>
    </r>
    <r>
      <rPr>
        <vertAlign val="superscript"/>
        <sz val="11"/>
        <rFont val="Meiryo UI"/>
        <family val="3"/>
        <charset val="128"/>
      </rPr>
      <t>※1</t>
    </r>
    <phoneticPr fontId="1"/>
  </si>
  <si>
    <r>
      <t>2019</t>
    </r>
    <r>
      <rPr>
        <vertAlign val="superscript"/>
        <sz val="11"/>
        <rFont val="Meiryo UI"/>
        <family val="3"/>
        <charset val="128"/>
      </rPr>
      <t>※2</t>
    </r>
    <phoneticPr fontId="1"/>
  </si>
  <si>
    <r>
      <t>2020</t>
    </r>
    <r>
      <rPr>
        <vertAlign val="superscript"/>
        <sz val="11"/>
        <rFont val="Meiryo UI"/>
        <family val="3"/>
        <charset val="128"/>
      </rPr>
      <t>※3</t>
    </r>
    <phoneticPr fontId="1"/>
  </si>
  <si>
    <r>
      <t>2021</t>
    </r>
    <r>
      <rPr>
        <vertAlign val="superscript"/>
        <sz val="11"/>
        <rFont val="Meiryo UI"/>
        <family val="3"/>
        <charset val="128"/>
      </rPr>
      <t>※4</t>
    </r>
    <phoneticPr fontId="1"/>
  </si>
  <si>
    <r>
      <t>2022</t>
    </r>
    <r>
      <rPr>
        <vertAlign val="superscript"/>
        <sz val="11"/>
        <rFont val="Meiryo UI"/>
        <family val="3"/>
        <charset val="128"/>
      </rPr>
      <t>※5</t>
    </r>
    <phoneticPr fontId="1"/>
  </si>
  <si>
    <t>※1 第67期事業報告における取締役および監査役の報酬等の額</t>
    <phoneticPr fontId="1"/>
  </si>
  <si>
    <t>※5 第71期事業報告における取締役および監査役の報酬等の総額</t>
    <phoneticPr fontId="1"/>
  </si>
  <si>
    <t>5.安否確認システムの訓練参加率</t>
    <rPh sb="15" eb="16">
      <t>リツ</t>
    </rPh>
    <phoneticPr fontId="1"/>
  </si>
  <si>
    <t>6. 直近5年間における内部通報制度利用実績（ヤクルト本社）</t>
    <phoneticPr fontId="1"/>
  </si>
  <si>
    <t>4件</t>
    <rPh sb="1" eb="2">
      <t>ケン</t>
    </rPh>
    <phoneticPr fontId="1"/>
  </si>
  <si>
    <t>18回</t>
    <phoneticPr fontId="1"/>
  </si>
  <si>
    <t>1回2,447人</t>
    <phoneticPr fontId="1"/>
  </si>
  <si>
    <t>ガバナンス5.</t>
    <phoneticPr fontId="1"/>
  </si>
  <si>
    <t>ガバナンス6.</t>
    <phoneticPr fontId="1"/>
  </si>
  <si>
    <t>ヤクルトサステナビリティレポート2023 ESGデータ集</t>
    <phoneticPr fontId="1"/>
  </si>
  <si>
    <t xml:space="preserve">3. CSR調達アンケート／スコアごとの取引先数（2022年度） </t>
    <phoneticPr fontId="1"/>
  </si>
  <si>
    <r>
      <t>2022 年度のCO</t>
    </r>
    <r>
      <rPr>
        <u/>
        <vertAlign val="subscript"/>
        <sz val="11"/>
        <color theme="10"/>
        <rFont val="游ゴシック"/>
        <family val="3"/>
        <charset val="128"/>
        <scheme val="minor"/>
      </rPr>
      <t>2</t>
    </r>
    <r>
      <rPr>
        <u/>
        <sz val="11"/>
        <color theme="10"/>
        <rFont val="游ゴシック"/>
        <family val="3"/>
        <charset val="128"/>
        <scheme val="minor"/>
      </rPr>
      <t xml:space="preserve"> 排出量</t>
    </r>
    <phoneticPr fontId="1"/>
  </si>
  <si>
    <r>
      <t>物流部門のCO</t>
    </r>
    <r>
      <rPr>
        <u/>
        <vertAlign val="subscript"/>
        <sz val="11"/>
        <color theme="10"/>
        <rFont val="游ゴシック"/>
        <family val="3"/>
        <charset val="128"/>
        <scheme val="minor"/>
      </rPr>
      <t>2</t>
    </r>
    <r>
      <rPr>
        <u/>
        <sz val="11"/>
        <color theme="10"/>
        <rFont val="游ゴシック"/>
        <family val="3"/>
        <charset val="128"/>
        <scheme val="minor"/>
      </rPr>
      <t>排出量／物流のディーゼル燃料使用量とNO</t>
    </r>
    <r>
      <rPr>
        <u/>
        <vertAlign val="subscript"/>
        <sz val="11"/>
        <color theme="10"/>
        <rFont val="游ゴシック"/>
        <family val="3"/>
        <charset val="128"/>
        <scheme val="minor"/>
      </rPr>
      <t>X</t>
    </r>
    <r>
      <rPr>
        <u/>
        <sz val="11"/>
        <color theme="10"/>
        <rFont val="游ゴシック"/>
        <family val="3"/>
        <charset val="128"/>
        <scheme val="minor"/>
      </rPr>
      <t>排出量（2022年度）</t>
    </r>
    <rPh sb="2" eb="4">
      <t>ブモン</t>
    </rPh>
    <phoneticPr fontId="1"/>
  </si>
  <si>
    <t>※3 労働災害発生率：従業員1人当たりの労災発生件数</t>
    <phoneticPr fontId="1"/>
  </si>
  <si>
    <t>※4 全産業平均：厚生労働省「令和3年労働災害動向調査」より抜粋</t>
    <phoneticPr fontId="1"/>
  </si>
  <si>
    <t>※2 第68期事業報告における取締役および監査役の報酬等の額</t>
    <phoneticPr fontId="1"/>
  </si>
  <si>
    <t>※3 第69期事業報告における取締役および監査役の報酬等の額</t>
    <phoneticPr fontId="1"/>
  </si>
  <si>
    <t>※4 第70期事業報告における取締役および監査役の報酬等の額</t>
    <phoneticPr fontId="1"/>
  </si>
  <si>
    <t>※ 算定範囲：ヤクルト本社（物流含む）、ボトリング会社5社</t>
    <phoneticPr fontId="1"/>
  </si>
  <si>
    <t>※累計導入台数： 1,847台（2022年3月現在）</t>
    <phoneticPr fontId="1"/>
  </si>
  <si>
    <t>※ 目標については、2023年度までの集計結果を踏まえ2024年度以降に設定予定</t>
    <phoneticPr fontId="1"/>
  </si>
  <si>
    <t>※ 算定範囲：ヤクルト本社、全ボトリング会社、全販売会社、関係会社7社</t>
    <phoneticPr fontId="1"/>
  </si>
  <si>
    <t>※ 対応している：3点、現状対応していないが対応予定：2点、対応していない：1点　を基本とし、各項目の得点率を算出</t>
    <phoneticPr fontId="1"/>
  </si>
  <si>
    <t>※ 2021年度は新任ライン課長研修にて実施</t>
    <phoneticPr fontId="1"/>
  </si>
  <si>
    <t>※ 2020年度は新型コロナウイルス感染症拡大の影響により減少</t>
    <phoneticPr fontId="1"/>
  </si>
  <si>
    <t>※ 2020年度は新型コロナウイルス感染症拡大の影響により、研修日程を短縮したため減少</t>
    <phoneticPr fontId="1"/>
  </si>
  <si>
    <t>※ 2023年6月末現在</t>
    <phoneticPr fontId="1"/>
  </si>
  <si>
    <t>※1 やむを得ない事由により社外取締役1名が1回取締役会を欠席</t>
    <phoneticPr fontId="1"/>
  </si>
  <si>
    <t>※2 やむを得ない事由により常勤監査役1名が1回監査役会を欠席</t>
    <phoneticPr fontId="1"/>
  </si>
  <si>
    <t>品質に関する認証取得状況（2023年8月現在）
⇒2校で対応します）</t>
    <rPh sb="0" eb="2">
      <t>ヒンシツ</t>
    </rPh>
    <rPh sb="3" eb="4">
      <t>カン</t>
    </rPh>
    <rPh sb="6" eb="8">
      <t>ニンショウ</t>
    </rPh>
    <rPh sb="8" eb="10">
      <t>シュトク</t>
    </rPh>
    <rPh sb="10" eb="12">
      <t>ジョウキョウ</t>
    </rPh>
    <rPh sb="17" eb="18">
      <t>ネン</t>
    </rPh>
    <rPh sb="19" eb="20">
      <t>ガツ</t>
    </rPh>
    <rPh sb="20" eb="22">
      <t>ゲンザイ</t>
    </rPh>
    <phoneticPr fontId="1"/>
  </si>
  <si>
    <t>初任給と最低賃金との比較（2022年度）</t>
    <phoneticPr fontId="1"/>
  </si>
  <si>
    <t>9.初任給と最低賃金との比較（2022年度）</t>
    <rPh sb="2" eb="5">
      <t>ショニンキュウ</t>
    </rPh>
    <rPh sb="6" eb="8">
      <t>サイテイ</t>
    </rPh>
    <rPh sb="8" eb="10">
      <t>チンギン</t>
    </rPh>
    <rPh sb="12" eb="14">
      <t>ヒカク</t>
    </rPh>
    <rPh sb="19" eb="21">
      <t>ネンド</t>
    </rPh>
    <phoneticPr fontId="1"/>
  </si>
  <si>
    <r>
      <t>工場</t>
    </r>
    <r>
      <rPr>
        <vertAlign val="superscript"/>
        <sz val="11"/>
        <color theme="1"/>
        <rFont val="Meiryo UI"/>
        <family val="3"/>
        <charset val="128"/>
      </rPr>
      <t>※</t>
    </r>
    <rPh sb="0" eb="2">
      <t>コウジョウ</t>
    </rPh>
    <phoneticPr fontId="27"/>
  </si>
  <si>
    <t>汚泥</t>
    <rPh sb="0" eb="2">
      <t>オデイ</t>
    </rPh>
    <phoneticPr fontId="1"/>
  </si>
  <si>
    <t>紙くず</t>
    <rPh sb="0" eb="1">
      <t>カミ</t>
    </rPh>
    <phoneticPr fontId="2"/>
  </si>
  <si>
    <t>廃プラスチック</t>
    <rPh sb="0" eb="1">
      <t>ハイ</t>
    </rPh>
    <phoneticPr fontId="2"/>
  </si>
  <si>
    <t>金属くず</t>
    <rPh sb="0" eb="2">
      <t>キンゾク</t>
    </rPh>
    <phoneticPr fontId="2"/>
  </si>
  <si>
    <t>植物性残渣</t>
    <rPh sb="0" eb="3">
      <t>ショクブツセイ</t>
    </rPh>
    <rPh sb="3" eb="5">
      <t>ザンサ</t>
    </rPh>
    <phoneticPr fontId="2"/>
  </si>
  <si>
    <t>ガラスくず</t>
  </si>
  <si>
    <t>燃えがら</t>
    <rPh sb="0" eb="1">
      <t>モ</t>
    </rPh>
    <phoneticPr fontId="2"/>
  </si>
  <si>
    <t>木くず</t>
    <rPh sb="0" eb="1">
      <t>キ</t>
    </rPh>
    <phoneticPr fontId="2"/>
  </si>
  <si>
    <t>廃　油</t>
    <rPh sb="0" eb="1">
      <t>ハイ</t>
    </rPh>
    <rPh sb="2" eb="3">
      <t>アブラ</t>
    </rPh>
    <phoneticPr fontId="2"/>
  </si>
  <si>
    <t>その他</t>
    <rPh sb="2" eb="3">
      <t>タ</t>
    </rPh>
    <phoneticPr fontId="2"/>
  </si>
  <si>
    <t>小計</t>
    <rPh sb="0" eb="2">
      <t>ショウケイ</t>
    </rPh>
    <phoneticPr fontId="2"/>
  </si>
  <si>
    <t>※ サーマルリサイクル分は、再資源化量に含めています。</t>
    <rPh sb="11" eb="12">
      <t>ブン</t>
    </rPh>
    <rPh sb="14" eb="18">
      <t>サイシゲンカ</t>
    </rPh>
    <rPh sb="18" eb="19">
      <t>リョウ</t>
    </rPh>
    <rPh sb="20" eb="21">
      <t>フク</t>
    </rPh>
    <phoneticPr fontId="1"/>
  </si>
  <si>
    <t>※ 工場のサーマルリサイクル分は、再資源化廃棄物量には含めていません。</t>
    <rPh sb="2" eb="4">
      <t>コウジョウ</t>
    </rPh>
    <rPh sb="21" eb="24">
      <t>ハイキブツ</t>
    </rPh>
    <rPh sb="24" eb="25">
      <t>リョウ</t>
    </rPh>
    <phoneticPr fontId="1"/>
  </si>
  <si>
    <t>※ 工場のサーマルリサイクル分は、焼却（エネルギー回収有）に含めています。</t>
    <rPh sb="2" eb="4">
      <t>コウジョウ</t>
    </rPh>
    <rPh sb="17" eb="19">
      <t>ショウキャク</t>
    </rPh>
    <rPh sb="25" eb="27">
      <t>カイシュウ</t>
    </rPh>
    <rPh sb="27" eb="28">
      <t>アリ</t>
    </rPh>
    <rPh sb="30" eb="31">
      <t>フク</t>
    </rPh>
    <phoneticPr fontId="1"/>
  </si>
  <si>
    <t>【参考】　本社工場・ボトリング会社　過去データ</t>
    <rPh sb="1" eb="3">
      <t>サンコウ</t>
    </rPh>
    <rPh sb="18" eb="20">
      <t>カコ</t>
    </rPh>
    <phoneticPr fontId="1"/>
  </si>
  <si>
    <t>※1 日本では2018 年に「食品衛生法等の一部を改正する法律」によりHACCPに沿った衛生管理の制度化が施行されました。これに伴い、本社乳製品工場、ボトリング会社全10工場および生産管理部を含む生産本部としてISO 22000を認証取得しました。</t>
    <rPh sb="64" eb="65">
      <t>トモナ</t>
    </rPh>
    <phoneticPr fontId="1"/>
  </si>
  <si>
    <t>67人／95％</t>
    <phoneticPr fontId="1"/>
  </si>
  <si>
    <t>事業活動に伴う環境負荷の全体像（生産からお届けまで）</t>
    <rPh sb="5" eb="6">
      <t>トモナ</t>
    </rPh>
    <phoneticPr fontId="1"/>
  </si>
  <si>
    <t>環境会計の実績／環境保全対策に伴う経済効果</t>
    <rPh sb="15" eb="16">
      <t>トモナ</t>
    </rPh>
    <phoneticPr fontId="1"/>
  </si>
  <si>
    <t>※連結子会社からの出向受入（製造業務などに従事）</t>
    <phoneticPr fontId="1"/>
  </si>
  <si>
    <t>※データは全て実数</t>
    <rPh sb="5" eb="6">
      <t>スベ</t>
    </rPh>
    <rPh sb="7" eb="9">
      <t>ジッスウ</t>
    </rPh>
    <phoneticPr fontId="1"/>
  </si>
  <si>
    <t>5. 環境会計の実績／環境保全対策に伴う経済効果</t>
    <rPh sb="3" eb="5">
      <t>カンキョウ</t>
    </rPh>
    <rPh sb="5" eb="7">
      <t>カイケイ</t>
    </rPh>
    <rPh sb="8" eb="10">
      <t>ジッセキ</t>
    </rPh>
    <rPh sb="18" eb="19">
      <t>トモナ</t>
    </rPh>
    <phoneticPr fontId="1"/>
  </si>
  <si>
    <t>リサイクルに伴う廃棄物処理費用の削減</t>
    <rPh sb="6" eb="7">
      <t>トモナ</t>
    </rPh>
    <phoneticPr fontId="1"/>
  </si>
  <si>
    <t>6. 事業活動に伴う環境負荷の全体像（生産からお届けまで）</t>
    <rPh sb="3" eb="5">
      <t>ジギョウ</t>
    </rPh>
    <rPh sb="5" eb="7">
      <t>カツドウ</t>
    </rPh>
    <rPh sb="8" eb="9">
      <t>トモナ</t>
    </rPh>
    <rPh sb="10" eb="12">
      <t>カンキョウ</t>
    </rPh>
    <rPh sb="12" eb="14">
      <t>フカ</t>
    </rPh>
    <rPh sb="15" eb="18">
      <t>ゼンタイゾウ</t>
    </rPh>
    <rPh sb="19" eb="21">
      <t>セイサン</t>
    </rPh>
    <rPh sb="24" eb="25">
      <t>トド</t>
    </rPh>
    <phoneticPr fontId="1"/>
  </si>
  <si>
    <t>新設備の導入、既存蒸気配管の保温増強、空調温水熱源機器の運転切替、空調用温水温度の緩和等の継続的な省エネ活動を推進した結果、5年度間平均でエネルギー原単位の改善につながりました。これらの活動が評価され「令和2年度エネルギー管理優良事業者等関東経済産業局長表彰」（経済産業省）を受賞しました。なお、直近5年度間平均（2018〜2022年度）では、エネルギー原単位が4.3％改善しました。</t>
    <phoneticPr fontId="1"/>
  </si>
  <si>
    <r>
      <t>●物流のディーゼル燃料使用量とNO</t>
    </r>
    <r>
      <rPr>
        <b/>
        <vertAlign val="subscript"/>
        <sz val="11"/>
        <color theme="1"/>
        <rFont val="Meiryo UI"/>
        <family val="3"/>
        <charset val="128"/>
      </rPr>
      <t>X</t>
    </r>
    <r>
      <rPr>
        <b/>
        <sz val="11"/>
        <color theme="1"/>
        <rFont val="Meiryo UI"/>
        <family val="3"/>
        <charset val="128"/>
      </rPr>
      <t>排出量（2022年度）</t>
    </r>
    <rPh sb="1" eb="3">
      <t>ブツリュウ</t>
    </rPh>
    <rPh sb="9" eb="11">
      <t>ネンリョウ</t>
    </rPh>
    <rPh sb="11" eb="14">
      <t>シヨウリョウ</t>
    </rPh>
    <rPh sb="18" eb="20">
      <t>ハイシュツ</t>
    </rPh>
    <rPh sb="20" eb="21">
      <t>リョウ</t>
    </rPh>
    <rPh sb="26" eb="2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</si>
</sst>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 numFmtId="198" formatCode="#,##0.000;[Red]\-#,##0.000"/>
    <numFmt numFmtId="199" formatCode="0.000"/>
    <numFmt numFmtId="200" formatCode="#,##0.000"/>
  </numFmts>
  <fonts count="43" x14ac:knownFonts="1">
    <font>
      <sz val="11"/>
      <color theme="1"/>
      <name val="游ゴシック"/>
      <family val="2"/>
      <charset val="128"/>
      <scheme val="minor"/>
    </font>
    <font>
      <sz val="6"/>
      <name val="游ゴシック"/>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游ゴシック"/>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vertAlign val="superscrip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游ゴシック"/>
      <family val="2"/>
      <charset val="128"/>
      <scheme val="minor"/>
    </font>
    <font>
      <sz val="10"/>
      <name val="Meiryo UI"/>
      <family val="3"/>
      <charset val="128"/>
    </font>
    <font>
      <b/>
      <vertAlign val="subscript"/>
      <sz val="11"/>
      <color theme="1"/>
      <name val="Meiryo UI"/>
      <family val="3"/>
      <charset val="128"/>
    </font>
    <font>
      <b/>
      <sz val="11"/>
      <color rgb="FFFF0000"/>
      <name val="Meiryo UI"/>
      <family val="3"/>
      <charset val="128"/>
    </font>
    <font>
      <sz val="11"/>
      <name val="游ゴシック"/>
      <family val="2"/>
      <charset val="128"/>
      <scheme val="minor"/>
    </font>
    <font>
      <vertAlign val="subscript"/>
      <sz val="11"/>
      <name val="Meiryo UI"/>
      <family val="3"/>
      <charset val="128"/>
    </font>
    <font>
      <b/>
      <sz val="10"/>
      <color rgb="FFE60039"/>
      <name val="Meiryo UI"/>
      <family val="3"/>
      <charset val="128"/>
    </font>
    <font>
      <b/>
      <sz val="10"/>
      <name val="Meiryo UI"/>
      <family val="3"/>
      <charset val="128"/>
    </font>
    <font>
      <sz val="6"/>
      <name val="游ゴシック"/>
      <family val="3"/>
      <charset val="128"/>
      <scheme val="minor"/>
    </font>
    <font>
      <b/>
      <vertAlign val="superscript"/>
      <sz val="11"/>
      <color theme="1"/>
      <name val="Meiryo UI"/>
      <family val="3"/>
      <charset val="128"/>
    </font>
    <font>
      <sz val="10"/>
      <color theme="1"/>
      <name val="Century"/>
      <family val="1"/>
    </font>
    <font>
      <sz val="10"/>
      <color theme="1"/>
      <name val="Times New Roman"/>
      <family val="1"/>
    </font>
    <font>
      <vertAlign val="superscript"/>
      <sz val="10"/>
      <name val="Meiryo UI"/>
      <family val="3"/>
      <charset val="128"/>
    </font>
    <font>
      <vertAlign val="subscript"/>
      <sz val="10"/>
      <name val="Meiryo UI"/>
      <family val="3"/>
      <charset val="128"/>
    </font>
    <font>
      <sz val="10"/>
      <color rgb="FF000000"/>
      <name val="Meiryo UI"/>
      <family val="3"/>
      <charset val="128"/>
    </font>
    <font>
      <sz val="11"/>
      <color rgb="FFFF0000"/>
      <name val="Meiryo UI"/>
      <family val="3"/>
      <charset val="128"/>
    </font>
    <font>
      <u/>
      <sz val="11"/>
      <color theme="10"/>
      <name val="游ゴシック"/>
      <family val="3"/>
      <charset val="128"/>
      <scheme val="minor"/>
    </font>
    <font>
      <b/>
      <vertAlign val="subscript"/>
      <sz val="11"/>
      <name val="Meiryo UI"/>
      <family val="3"/>
      <charset val="128"/>
    </font>
    <font>
      <u/>
      <vertAlign val="subscript"/>
      <sz val="11"/>
      <color theme="10"/>
      <name val="游ゴシック"/>
      <family val="3"/>
      <charset val="128"/>
      <scheme val="minor"/>
    </font>
    <font>
      <sz val="11"/>
      <color theme="1"/>
      <name val="游ゴシック"/>
      <family val="2"/>
      <scheme val="minor"/>
    </font>
    <font>
      <sz val="9"/>
      <color theme="1"/>
      <name val="Meiryo UI"/>
      <family val="3"/>
      <charset val="128"/>
    </font>
    <font>
      <vertAlign val="superscript"/>
      <sz val="11"/>
      <name val="Meiryo UI"/>
      <family val="3"/>
      <charset val="128"/>
    </font>
    <font>
      <b/>
      <sz val="11"/>
      <color theme="1"/>
      <name val="游ゴシック"/>
      <family val="3"/>
      <charset val="128"/>
      <scheme val="minor"/>
    </font>
    <font>
      <sz val="8"/>
      <color theme="1"/>
      <name val="Meiryo UI"/>
      <family val="3"/>
      <charset val="128"/>
    </font>
  </fonts>
  <fills count="5">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rgb="FFFFFF0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diagonal/>
    </border>
    <border>
      <left style="medium">
        <color auto="1"/>
      </left>
      <right/>
      <top style="thin">
        <color auto="1"/>
      </top>
      <bottom style="thin">
        <color indexed="64"/>
      </bottom>
      <diagonal/>
    </border>
    <border>
      <left style="medium">
        <color auto="1"/>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style="thin">
        <color auto="1"/>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s>
  <cellStyleXfs count="10">
    <xf numFmtId="0" fontId="0" fillId="0" borderId="0">
      <alignment vertical="center"/>
    </xf>
    <xf numFmtId="0" fontId="6" fillId="0" borderId="0" applyNumberFormat="0" applyFill="0" applyBorder="0" applyAlignment="0" applyProtection="0">
      <alignment vertical="center"/>
    </xf>
    <xf numFmtId="0" fontId="17" fillId="0" borderId="0"/>
    <xf numFmtId="38" fontId="17" fillId="0" borderId="0" applyFont="0" applyFill="0" applyBorder="0" applyAlignment="0" applyProtection="0"/>
    <xf numFmtId="0" fontId="18"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38" fillId="0" borderId="0"/>
    <xf numFmtId="9" fontId="38" fillId="0" borderId="0" applyFont="0" applyFill="0" applyBorder="0" applyAlignment="0" applyProtection="0">
      <alignment vertical="center"/>
    </xf>
    <xf numFmtId="38" fontId="38" fillId="0" borderId="0" applyFont="0" applyFill="0" applyBorder="0" applyAlignment="0" applyProtection="0">
      <alignment vertical="center"/>
    </xf>
  </cellStyleXfs>
  <cellXfs count="364">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0" fontId="7" fillId="0" borderId="2" xfId="0" applyFont="1" applyBorder="1" applyAlignment="1">
      <alignment horizontal="left" vertical="center" wrapText="1"/>
    </xf>
    <xf numFmtId="176" fontId="7" fillId="0" borderId="2" xfId="0" applyNumberFormat="1"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179"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180" fontId="7" fillId="0" borderId="2" xfId="0" applyNumberFormat="1" applyFont="1" applyBorder="1" applyAlignment="1">
      <alignment vertical="center" wrapText="1"/>
    </xf>
    <xf numFmtId="182" fontId="7" fillId="0" borderId="2" xfId="0" applyNumberFormat="1" applyFont="1" applyBorder="1" applyAlignment="1">
      <alignment vertical="center" wrapText="1"/>
    </xf>
    <xf numFmtId="183" fontId="7" fillId="0" borderId="2"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178" fontId="7" fillId="0" borderId="2" xfId="0" applyNumberFormat="1" applyFont="1" applyBorder="1" applyAlignment="1">
      <alignment horizontal="right" vertical="center" wrapText="1"/>
    </xf>
    <xf numFmtId="0" fontId="10" fillId="0" borderId="1" xfId="0" applyFont="1" applyBorder="1">
      <alignment vertical="center"/>
    </xf>
    <xf numFmtId="3" fontId="7" fillId="0" borderId="2" xfId="0" applyNumberFormat="1" applyFont="1" applyBorder="1" applyAlignment="1">
      <alignment horizontal="center" vertical="center"/>
    </xf>
    <xf numFmtId="0" fontId="16" fillId="0" borderId="1" xfId="0" applyFont="1" applyBorder="1">
      <alignment vertical="center"/>
    </xf>
    <xf numFmtId="0" fontId="7" fillId="0" borderId="2" xfId="0" applyFont="1" applyBorder="1" applyAlignment="1">
      <alignment horizontal="center" vertical="center"/>
    </xf>
    <xf numFmtId="0" fontId="7" fillId="3" borderId="2" xfId="0" applyFont="1" applyFill="1" applyBorder="1" applyAlignment="1">
      <alignment horizontal="center"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184" fontId="7" fillId="0" borderId="2" xfId="0" applyNumberFormat="1" applyFont="1" applyBorder="1" applyAlignment="1">
      <alignment horizontal="center" vertical="center"/>
    </xf>
    <xf numFmtId="3" fontId="7" fillId="4" borderId="2" xfId="0" applyNumberFormat="1" applyFont="1" applyFill="1" applyBorder="1" applyAlignment="1">
      <alignment horizontal="right"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left" vertical="center"/>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3" fontId="7" fillId="4" borderId="0" xfId="0" applyNumberFormat="1" applyFont="1" applyFill="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20" fillId="0" borderId="0" xfId="0" applyFont="1">
      <alignment vertical="center"/>
    </xf>
    <xf numFmtId="0" fontId="25" fillId="0" borderId="0" xfId="0" applyFont="1">
      <alignment vertical="center"/>
    </xf>
    <xf numFmtId="0" fontId="26" fillId="0" borderId="0" xfId="0" applyFont="1">
      <alignment vertical="center"/>
    </xf>
    <xf numFmtId="0" fontId="5" fillId="0" borderId="0" xfId="0" applyFont="1" applyAlignment="1">
      <alignment horizontal="left" vertical="center" wrapText="1"/>
    </xf>
    <xf numFmtId="0" fontId="26" fillId="0" borderId="2" xfId="0" applyFont="1" applyBorder="1" applyAlignment="1">
      <alignment horizontal="justify" vertical="center" wrapText="1"/>
    </xf>
    <xf numFmtId="0" fontId="20" fillId="0" borderId="2" xfId="0" applyFont="1" applyBorder="1" applyAlignment="1">
      <alignment horizontal="justify" vertical="center" wrapText="1"/>
    </xf>
    <xf numFmtId="0" fontId="7" fillId="0" borderId="0" xfId="0" applyFont="1" applyAlignment="1">
      <alignment horizontal="center" vertical="center"/>
    </xf>
    <xf numFmtId="0" fontId="7" fillId="3" borderId="2" xfId="0" applyFont="1" applyFill="1" applyBorder="1" applyAlignment="1">
      <alignment horizontal="center" vertical="top" wrapText="1"/>
    </xf>
    <xf numFmtId="184" fontId="7" fillId="0" borderId="2" xfId="0" applyNumberFormat="1" applyFont="1" applyBorder="1" applyAlignment="1">
      <alignment horizontal="right" vertical="center"/>
    </xf>
    <xf numFmtId="3" fontId="7" fillId="0" borderId="2" xfId="0" applyNumberFormat="1" applyFont="1" applyBorder="1" applyAlignment="1">
      <alignment horizontal="center" vertical="center" wrapText="1"/>
    </xf>
    <xf numFmtId="192" fontId="7" fillId="0" borderId="0" xfId="0" applyNumberFormat="1" applyFont="1">
      <alignment vertical="center"/>
    </xf>
    <xf numFmtId="3" fontId="7" fillId="0" borderId="0" xfId="0" applyNumberFormat="1" applyFont="1">
      <alignment vertical="center"/>
    </xf>
    <xf numFmtId="0" fontId="16" fillId="0" borderId="0" xfId="0" applyFont="1">
      <alignment vertical="center"/>
    </xf>
    <xf numFmtId="0" fontId="10" fillId="0" borderId="0" xfId="0" applyFont="1" applyAlignment="1">
      <alignment horizontal="left" vertical="center"/>
    </xf>
    <xf numFmtId="0" fontId="22" fillId="0" borderId="0" xfId="0" applyFont="1">
      <alignment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0" fontId="7" fillId="3" borderId="7" xfId="0" applyFont="1" applyFill="1" applyBorder="1" applyAlignment="1">
      <alignment horizontal="center" vertical="center" wrapText="1"/>
    </xf>
    <xf numFmtId="3" fontId="7" fillId="0" borderId="2" xfId="0" applyNumberFormat="1" applyFont="1" applyBorder="1" applyAlignment="1">
      <alignment horizontal="right"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Border="1" applyAlignment="1">
      <alignment horizontal="right" vertical="center"/>
    </xf>
    <xf numFmtId="188" fontId="11" fillId="0" borderId="2" xfId="0" applyNumberFormat="1" applyFont="1" applyBorder="1" applyAlignment="1">
      <alignment horizontal="right" vertical="center"/>
    </xf>
    <xf numFmtId="193" fontId="11" fillId="0" borderId="2" xfId="0" applyNumberFormat="1" applyFont="1" applyBorder="1" applyAlignment="1">
      <alignment horizontal="right" vertical="center"/>
    </xf>
    <xf numFmtId="193" fontId="11" fillId="0" borderId="2" xfId="0" applyNumberFormat="1" applyFont="1" applyBorder="1">
      <alignment vertical="center"/>
    </xf>
    <xf numFmtId="194" fontId="11" fillId="0" borderId="2" xfId="5" applyNumberFormat="1" applyFont="1" applyFill="1" applyBorder="1">
      <alignment vertical="center"/>
    </xf>
    <xf numFmtId="0" fontId="7" fillId="0" borderId="3" xfId="0" applyFont="1" applyBorder="1" applyAlignment="1">
      <alignment horizontal="left" vertical="center" wrapText="1"/>
    </xf>
    <xf numFmtId="0" fontId="3" fillId="0" borderId="0" xfId="0" applyFont="1" applyAlignment="1">
      <alignment horizontal="left" vertical="center" wrapText="1"/>
    </xf>
    <xf numFmtId="0" fontId="7" fillId="3" borderId="2" xfId="0" applyFont="1" applyFill="1" applyBorder="1" applyAlignment="1">
      <alignment vertical="center" wrapText="1"/>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4" fontId="7" fillId="0" borderId="2" xfId="0" applyNumberFormat="1" applyFont="1" applyBorder="1" applyAlignment="1">
      <alignment horizontal="right" vertical="center"/>
    </xf>
    <xf numFmtId="4" fontId="7" fillId="0" borderId="6" xfId="0" applyNumberFormat="1" applyFont="1" applyBorder="1" applyAlignment="1">
      <alignment horizontal="right" vertical="center"/>
    </xf>
    <xf numFmtId="0" fontId="5" fillId="0" borderId="0" xfId="0" applyFont="1" applyAlignment="1">
      <alignment horizontal="right" vertical="center"/>
    </xf>
    <xf numFmtId="0" fontId="10" fillId="0" borderId="1" xfId="0" applyFont="1" applyBorder="1" applyAlignment="1">
      <alignment vertical="center" wrapText="1"/>
    </xf>
    <xf numFmtId="0" fontId="20" fillId="3" borderId="2"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30" fillId="0" borderId="0" xfId="0" applyFont="1" applyAlignment="1">
      <alignment horizontal="justify" vertical="center" wrapText="1"/>
    </xf>
    <xf numFmtId="0" fontId="29" fillId="0" borderId="0" xfId="0" applyFont="1">
      <alignment vertical="center"/>
    </xf>
    <xf numFmtId="0" fontId="29" fillId="0" borderId="0" xfId="0" applyFont="1" applyAlignment="1">
      <alignment vertical="center" wrapText="1"/>
    </xf>
    <xf numFmtId="0" fontId="33" fillId="0" borderId="2" xfId="0" applyFont="1" applyBorder="1" applyAlignment="1">
      <alignment horizontal="left" vertical="center" wrapText="1"/>
    </xf>
    <xf numFmtId="0" fontId="33" fillId="0" borderId="2" xfId="0" applyFont="1" applyBorder="1" applyAlignment="1">
      <alignment horizontal="lef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0" fontId="10" fillId="0" borderId="0" xfId="0" applyFont="1" applyAlignment="1">
      <alignment vertical="center" wrapText="1"/>
    </xf>
    <xf numFmtId="9" fontId="7" fillId="0" borderId="2" xfId="0" applyNumberFormat="1" applyFont="1" applyBorder="1" applyAlignment="1">
      <alignment horizontal="right" vertical="center"/>
    </xf>
    <xf numFmtId="9" fontId="11"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0" fontId="3" fillId="0" borderId="0" xfId="0" applyFont="1" applyAlignment="1">
      <alignment horizontal="right" vertical="center"/>
    </xf>
    <xf numFmtId="0" fontId="6" fillId="2" borderId="0" xfId="1" applyFill="1" applyAlignment="1">
      <alignment horizontal="center" vertical="center" wrapText="1"/>
    </xf>
    <xf numFmtId="192" fontId="6" fillId="2" borderId="0" xfId="1" applyNumberFormat="1" applyFill="1" applyAlignment="1">
      <alignment horizontal="center" vertical="center"/>
    </xf>
    <xf numFmtId="192" fontId="7" fillId="3" borderId="2" xfId="0" applyNumberFormat="1" applyFont="1" applyFill="1" applyBorder="1" applyAlignment="1">
      <alignment horizontal="center" vertical="center" wrapText="1"/>
    </xf>
    <xf numFmtId="176" fontId="7" fillId="0" borderId="0" xfId="0" applyNumberFormat="1" applyFont="1">
      <alignment vertical="center"/>
    </xf>
    <xf numFmtId="3" fontId="5" fillId="0" borderId="0" xfId="0" applyNumberFormat="1" applyFont="1">
      <alignment vertical="center"/>
    </xf>
    <xf numFmtId="0" fontId="7" fillId="0" borderId="3" xfId="0" applyFont="1" applyBorder="1" applyAlignment="1">
      <alignment vertical="center" wrapText="1"/>
    </xf>
    <xf numFmtId="0" fontId="11" fillId="0" borderId="0" xfId="0" applyFont="1" applyAlignment="1">
      <alignment horizontal="right" vertical="center"/>
    </xf>
    <xf numFmtId="0" fontId="34" fillId="0" borderId="0" xfId="0" applyFont="1">
      <alignment vertical="center"/>
    </xf>
    <xf numFmtId="0" fontId="11" fillId="3" borderId="2" xfId="0" applyFont="1" applyFill="1" applyBorder="1" applyAlignment="1">
      <alignment horizontal="center" vertical="center" wrapText="1"/>
    </xf>
    <xf numFmtId="0" fontId="23" fillId="0" borderId="0" xfId="0" applyFont="1">
      <alignment vertical="center"/>
    </xf>
    <xf numFmtId="0" fontId="11" fillId="0" borderId="3" xfId="0" applyFont="1" applyBorder="1">
      <alignment vertical="center"/>
    </xf>
    <xf numFmtId="38" fontId="7" fillId="0" borderId="0" xfId="5" applyFont="1">
      <alignment vertical="center"/>
    </xf>
    <xf numFmtId="184" fontId="7" fillId="0" borderId="0" xfId="6" applyNumberFormat="1" applyFont="1">
      <alignment vertical="center"/>
    </xf>
    <xf numFmtId="184" fontId="7" fillId="0" borderId="0" xfId="0" applyNumberFormat="1" applyFont="1">
      <alignment vertical="center"/>
    </xf>
    <xf numFmtId="0" fontId="6" fillId="0" borderId="0" xfId="1" applyFill="1" applyAlignment="1">
      <alignment horizontal="center" vertical="center"/>
    </xf>
    <xf numFmtId="0" fontId="6" fillId="0" borderId="0" xfId="1" applyFill="1">
      <alignment vertical="center"/>
    </xf>
    <xf numFmtId="0" fontId="6" fillId="0" borderId="0" xfId="1" applyFill="1" applyAlignment="1">
      <alignment horizontal="right" vertical="center"/>
    </xf>
    <xf numFmtId="9" fontId="7" fillId="0" borderId="2" xfId="0" applyNumberFormat="1" applyFont="1" applyBorder="1" applyAlignment="1">
      <alignment horizontal="center" vertical="center"/>
    </xf>
    <xf numFmtId="180" fontId="11" fillId="0" borderId="2" xfId="0" applyNumberFormat="1" applyFont="1" applyBorder="1" applyAlignment="1">
      <alignment vertical="center" wrapText="1"/>
    </xf>
    <xf numFmtId="182" fontId="11" fillId="0" borderId="2" xfId="0" applyNumberFormat="1" applyFont="1" applyBorder="1" applyAlignment="1">
      <alignment vertical="center" wrapText="1"/>
    </xf>
    <xf numFmtId="183" fontId="11" fillId="0" borderId="2" xfId="0" applyNumberFormat="1" applyFont="1" applyBorder="1" applyAlignment="1">
      <alignment vertical="center" wrapText="1"/>
    </xf>
    <xf numFmtId="0" fontId="7" fillId="0" borderId="3" xfId="0" applyFont="1" applyBorder="1">
      <alignment vertical="center"/>
    </xf>
    <xf numFmtId="4" fontId="7" fillId="0" borderId="0" xfId="0" applyNumberFormat="1" applyFont="1">
      <alignment vertical="center"/>
    </xf>
    <xf numFmtId="3" fontId="11" fillId="2" borderId="2" xfId="0" applyNumberFormat="1" applyFont="1" applyFill="1" applyBorder="1" applyAlignment="1">
      <alignment horizontal="right" vertical="center"/>
    </xf>
    <xf numFmtId="187" fontId="7" fillId="0" borderId="2" xfId="0" applyNumberFormat="1" applyFont="1" applyBorder="1" applyAlignment="1">
      <alignment horizontal="right" vertical="center"/>
    </xf>
    <xf numFmtId="4"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8" fillId="2" borderId="0" xfId="1" applyFont="1" applyFill="1" applyAlignment="1">
      <alignment horizontal="center" vertical="center"/>
    </xf>
    <xf numFmtId="0" fontId="10" fillId="0" borderId="0" xfId="2" applyFont="1" applyAlignment="1">
      <alignment vertical="center"/>
    </xf>
    <xf numFmtId="0" fontId="7" fillId="0" borderId="0" xfId="2" applyFont="1" applyAlignment="1">
      <alignment vertical="center"/>
    </xf>
    <xf numFmtId="0" fontId="39" fillId="0" borderId="0" xfId="2" applyFont="1" applyAlignment="1">
      <alignment horizontal="center" vertical="center"/>
    </xf>
    <xf numFmtId="0" fontId="7" fillId="0" borderId="26" xfId="2" applyFont="1" applyBorder="1" applyAlignment="1">
      <alignment vertical="center" wrapText="1"/>
    </xf>
    <xf numFmtId="38" fontId="7" fillId="0" borderId="26" xfId="5" applyFont="1" applyFill="1" applyBorder="1" applyAlignment="1">
      <alignment horizontal="right" vertical="center"/>
    </xf>
    <xf numFmtId="38" fontId="7" fillId="0" borderId="19" xfId="5" applyFont="1" applyFill="1" applyBorder="1" applyAlignment="1">
      <alignment horizontal="right" vertical="center"/>
    </xf>
    <xf numFmtId="38" fontId="7" fillId="0" borderId="27" xfId="5" applyFont="1" applyFill="1" applyBorder="1" applyAlignment="1">
      <alignment horizontal="right" vertical="center"/>
    </xf>
    <xf numFmtId="0" fontId="7" fillId="0" borderId="4" xfId="2" applyFont="1" applyBorder="1" applyAlignment="1">
      <alignment vertical="center" wrapText="1"/>
    </xf>
    <xf numFmtId="38" fontId="7" fillId="0" borderId="4" xfId="5" applyFont="1" applyFill="1" applyBorder="1" applyAlignment="1">
      <alignment horizontal="right" vertical="center"/>
    </xf>
    <xf numFmtId="38" fontId="7" fillId="0" borderId="17" xfId="5" applyFont="1" applyFill="1" applyBorder="1" applyAlignment="1">
      <alignment horizontal="right" vertical="center"/>
    </xf>
    <xf numFmtId="38" fontId="7" fillId="0" borderId="23" xfId="5" applyFont="1" applyFill="1" applyBorder="1" applyAlignment="1">
      <alignment horizontal="right" vertical="center"/>
    </xf>
    <xf numFmtId="38" fontId="7" fillId="0" borderId="5" xfId="5" applyFont="1" applyFill="1" applyBorder="1" applyAlignment="1">
      <alignment horizontal="right" vertical="center"/>
    </xf>
    <xf numFmtId="38" fontId="7" fillId="0" borderId="16" xfId="5" applyFont="1" applyFill="1" applyBorder="1" applyAlignment="1">
      <alignment horizontal="right" vertical="center"/>
    </xf>
    <xf numFmtId="38" fontId="7" fillId="0" borderId="28" xfId="5" applyFont="1" applyFill="1" applyBorder="1" applyAlignment="1">
      <alignment horizontal="right" vertical="center"/>
    </xf>
    <xf numFmtId="38" fontId="11" fillId="0" borderId="21" xfId="5" applyFont="1" applyFill="1" applyBorder="1" applyAlignment="1">
      <alignment horizontal="right" vertical="center"/>
    </xf>
    <xf numFmtId="38" fontId="11" fillId="0" borderId="22" xfId="5" applyFont="1" applyFill="1" applyBorder="1" applyAlignment="1">
      <alignment horizontal="right" vertical="center"/>
    </xf>
    <xf numFmtId="38" fontId="7" fillId="0" borderId="24" xfId="5" applyFont="1" applyFill="1" applyBorder="1" applyAlignment="1">
      <alignment horizontal="right" vertical="center"/>
    </xf>
    <xf numFmtId="38" fontId="7" fillId="0" borderId="23" xfId="2" applyNumberFormat="1" applyFont="1" applyBorder="1" applyAlignment="1">
      <alignment horizontal="right" vertical="center"/>
    </xf>
    <xf numFmtId="38" fontId="7" fillId="0" borderId="28" xfId="2" applyNumberFormat="1" applyFont="1" applyBorder="1" applyAlignment="1">
      <alignment horizontal="right" vertical="center"/>
    </xf>
    <xf numFmtId="38" fontId="11" fillId="0" borderId="25" xfId="5" applyFont="1" applyFill="1" applyBorder="1" applyAlignment="1">
      <alignment horizontal="right" vertical="center"/>
    </xf>
    <xf numFmtId="38" fontId="7" fillId="0" borderId="24" xfId="2" applyNumberFormat="1" applyFont="1" applyBorder="1" applyAlignment="1">
      <alignment horizontal="right" vertical="center"/>
    </xf>
    <xf numFmtId="0" fontId="7" fillId="0" borderId="32" xfId="2" applyFont="1" applyBorder="1" applyAlignment="1">
      <alignment vertical="center"/>
    </xf>
    <xf numFmtId="195" fontId="11" fillId="0" borderId="32" xfId="2" applyNumberFormat="1" applyFont="1" applyBorder="1" applyAlignment="1">
      <alignment horizontal="right" vertical="center"/>
    </xf>
    <xf numFmtId="184" fontId="7" fillId="0" borderId="32" xfId="2" applyNumberFormat="1" applyFont="1" applyBorder="1" applyAlignment="1">
      <alignment horizontal="right" vertical="center"/>
    </xf>
    <xf numFmtId="195" fontId="7" fillId="0" borderId="6" xfId="2" applyNumberFormat="1" applyFont="1" applyBorder="1" applyAlignment="1">
      <alignment horizontal="right" vertical="center"/>
    </xf>
    <xf numFmtId="195" fontId="7" fillId="0" borderId="32" xfId="2" applyNumberFormat="1" applyFont="1" applyBorder="1" applyAlignment="1">
      <alignment horizontal="right" vertical="center"/>
    </xf>
    <xf numFmtId="3" fontId="11" fillId="0" borderId="2" xfId="0" applyNumberFormat="1" applyFont="1" applyBorder="1" applyAlignment="1">
      <alignment horizontal="center" vertical="center" wrapText="1"/>
    </xf>
    <xf numFmtId="38" fontId="20" fillId="0" borderId="2" xfId="5" applyFont="1" applyFill="1" applyBorder="1" applyAlignment="1">
      <alignment horizontal="right" vertical="center" wrapText="1"/>
    </xf>
    <xf numFmtId="38" fontId="26" fillId="0" borderId="2" xfId="5" applyFont="1" applyFill="1" applyBorder="1" applyAlignment="1">
      <alignment horizontal="right" vertical="center" wrapText="1"/>
    </xf>
    <xf numFmtId="190" fontId="11" fillId="0" borderId="2" xfId="0" applyNumberFormat="1" applyFont="1" applyBorder="1" applyAlignment="1">
      <alignment horizontal="right" vertical="center"/>
    </xf>
    <xf numFmtId="191" fontId="11" fillId="0" borderId="2" xfId="0" applyNumberFormat="1" applyFont="1" applyBorder="1" applyAlignment="1">
      <alignment horizontal="right" vertical="center"/>
    </xf>
    <xf numFmtId="186" fontId="11" fillId="0" borderId="2" xfId="0" applyNumberFormat="1" applyFont="1" applyBorder="1" applyAlignment="1">
      <alignment horizontal="right" vertical="center"/>
    </xf>
    <xf numFmtId="0" fontId="11" fillId="0" borderId="2" xfId="0" applyFont="1" applyBorder="1" applyAlignment="1">
      <alignment vertical="top"/>
    </xf>
    <xf numFmtId="0" fontId="11" fillId="0" borderId="2" xfId="0" applyFont="1" applyBorder="1">
      <alignment vertical="center"/>
    </xf>
    <xf numFmtId="3" fontId="11" fillId="0" borderId="2" xfId="0" applyNumberFormat="1" applyFont="1" applyBorder="1">
      <alignment vertical="center"/>
    </xf>
    <xf numFmtId="183" fontId="11" fillId="0" borderId="2" xfId="0" applyNumberFormat="1" applyFont="1" applyBorder="1">
      <alignment vertical="center"/>
    </xf>
    <xf numFmtId="177" fontId="11" fillId="0" borderId="2" xfId="0" applyNumberFormat="1" applyFont="1" applyBorder="1">
      <alignment vertical="center"/>
    </xf>
    <xf numFmtId="183" fontId="11" fillId="0" borderId="2" xfId="5" applyNumberFormat="1" applyFont="1" applyFill="1" applyBorder="1">
      <alignment vertical="center"/>
    </xf>
    <xf numFmtId="190" fontId="11" fillId="0" borderId="2" xfId="0" applyNumberFormat="1" applyFont="1" applyBorder="1">
      <alignment vertical="center"/>
    </xf>
    <xf numFmtId="191" fontId="11" fillId="0" borderId="2" xfId="0" applyNumberFormat="1" applyFont="1" applyBorder="1">
      <alignment vertical="center"/>
    </xf>
    <xf numFmtId="186" fontId="11" fillId="0" borderId="2" xfId="0" applyNumberFormat="1" applyFont="1" applyBorder="1">
      <alignment vertical="center"/>
    </xf>
    <xf numFmtId="196" fontId="11" fillId="0" borderId="2" xfId="0" applyNumberFormat="1" applyFont="1" applyBorder="1">
      <alignment vertical="center"/>
    </xf>
    <xf numFmtId="192" fontId="11" fillId="0" borderId="2" xfId="0" applyNumberFormat="1" applyFont="1" applyBorder="1">
      <alignment vertical="center"/>
    </xf>
    <xf numFmtId="0" fontId="11" fillId="0" borderId="2" xfId="0" applyFont="1" applyBorder="1" applyAlignment="1">
      <alignment vertical="center" wrapText="1"/>
    </xf>
    <xf numFmtId="196" fontId="11" fillId="0" borderId="2" xfId="0" applyNumberFormat="1" applyFont="1" applyBorder="1" applyAlignment="1">
      <alignment horizontal="center" vertical="center" wrapText="1"/>
    </xf>
    <xf numFmtId="196" fontId="11" fillId="0" borderId="2" xfId="0" applyNumberFormat="1" applyFont="1" applyBorder="1" applyAlignment="1">
      <alignment horizontal="right" vertical="center" wrapText="1"/>
    </xf>
    <xf numFmtId="1" fontId="11" fillId="0" borderId="2" xfId="0" applyNumberFormat="1" applyFont="1" applyBorder="1" applyAlignment="1">
      <alignment horizontal="right" vertical="center"/>
    </xf>
    <xf numFmtId="183" fontId="11" fillId="0" borderId="2" xfId="0" applyNumberFormat="1" applyFont="1" applyBorder="1" applyAlignment="1">
      <alignment horizontal="right" vertical="center"/>
    </xf>
    <xf numFmtId="192" fontId="11" fillId="0" borderId="0" xfId="0" applyNumberFormat="1" applyFont="1">
      <alignment vertical="center"/>
    </xf>
    <xf numFmtId="3" fontId="11" fillId="0" borderId="0" xfId="0" applyNumberFormat="1" applyFont="1">
      <alignment vertical="center"/>
    </xf>
    <xf numFmtId="3" fontId="26" fillId="0" borderId="2" xfId="0" applyNumberFormat="1" applyFont="1" applyBorder="1" applyAlignment="1">
      <alignment horizontal="right" vertical="center" wrapText="1"/>
    </xf>
    <xf numFmtId="0" fontId="20" fillId="0" borderId="2" xfId="0" applyFont="1" applyBorder="1" applyAlignment="1">
      <alignment horizontal="right" vertical="center" wrapText="1"/>
    </xf>
    <xf numFmtId="3" fontId="20" fillId="0" borderId="2" xfId="0" applyNumberFormat="1" applyFont="1" applyBorder="1" applyAlignment="1">
      <alignment horizontal="right" vertical="center" wrapText="1"/>
    </xf>
    <xf numFmtId="0" fontId="26" fillId="0" borderId="2" xfId="0" applyFont="1" applyBorder="1" applyAlignment="1">
      <alignment horizontal="right" vertical="center" wrapText="1"/>
    </xf>
    <xf numFmtId="3"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190" fontId="11" fillId="0" borderId="2" xfId="0" applyNumberFormat="1" applyFont="1" applyBorder="1" applyAlignment="1">
      <alignment horizontal="center" vertical="center"/>
    </xf>
    <xf numFmtId="198" fontId="11" fillId="0" borderId="2" xfId="5" applyNumberFormat="1" applyFont="1" applyFill="1" applyBorder="1" applyAlignment="1">
      <alignment horizontal="center" vertical="center"/>
    </xf>
    <xf numFmtId="199" fontId="11" fillId="0" borderId="2" xfId="0" applyNumberFormat="1" applyFont="1" applyBorder="1" applyAlignment="1">
      <alignment horizontal="center" vertical="center"/>
    </xf>
    <xf numFmtId="178" fontId="20" fillId="0" borderId="2" xfId="0" applyNumberFormat="1" applyFont="1" applyBorder="1" applyAlignment="1">
      <alignment horizontal="right" vertical="center"/>
    </xf>
    <xf numFmtId="0" fontId="20" fillId="0" borderId="2" xfId="0" applyFont="1" applyBorder="1" applyAlignment="1">
      <alignment horizontal="right" vertical="center"/>
    </xf>
    <xf numFmtId="176" fontId="11" fillId="0" borderId="2" xfId="0" applyNumberFormat="1" applyFont="1" applyBorder="1" applyAlignment="1">
      <alignment horizontal="center" vertical="center" wrapText="1"/>
    </xf>
    <xf numFmtId="182" fontId="11"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82" fontId="7" fillId="0" borderId="2" xfId="0" applyNumberFormat="1" applyFont="1" applyBorder="1" applyAlignment="1">
      <alignment horizontal="center" vertical="center" wrapText="1"/>
    </xf>
    <xf numFmtId="38" fontId="7" fillId="0" borderId="2" xfId="5" applyFont="1" applyBorder="1">
      <alignment vertical="center"/>
    </xf>
    <xf numFmtId="38" fontId="11" fillId="0" borderId="2" xfId="5" applyFont="1" applyFill="1" applyBorder="1">
      <alignment vertical="center"/>
    </xf>
    <xf numFmtId="0" fontId="41" fillId="0" borderId="0" xfId="0" applyFont="1">
      <alignment vertical="center"/>
    </xf>
    <xf numFmtId="38" fontId="7" fillId="0" borderId="2" xfId="5" applyFont="1" applyFill="1" applyBorder="1">
      <alignment vertical="center"/>
    </xf>
    <xf numFmtId="184" fontId="11" fillId="0" borderId="2" xfId="6" applyNumberFormat="1" applyFont="1" applyFill="1" applyBorder="1" applyAlignment="1">
      <alignment horizontal="right" vertical="center"/>
    </xf>
    <xf numFmtId="179" fontId="7" fillId="0" borderId="7" xfId="0" applyNumberFormat="1" applyFont="1" applyBorder="1" applyAlignment="1">
      <alignment horizontal="right" vertical="center" wrapText="1"/>
    </xf>
    <xf numFmtId="179"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189" fontId="11" fillId="0" borderId="2" xfId="0" applyNumberFormat="1" applyFont="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200" fontId="7" fillId="0" borderId="2" xfId="0" applyNumberFormat="1" applyFont="1" applyBorder="1" applyAlignment="1">
      <alignment horizontal="right" vertical="center" wrapText="1"/>
    </xf>
    <xf numFmtId="192" fontId="7" fillId="0" borderId="2" xfId="0" applyNumberFormat="1" applyFont="1" applyBorder="1" applyAlignment="1">
      <alignment horizontal="right" vertical="center"/>
    </xf>
    <xf numFmtId="0" fontId="14" fillId="0" borderId="2" xfId="0" applyFont="1" applyBorder="1" applyAlignment="1">
      <alignment horizontal="right" vertical="center" wrapText="1"/>
    </xf>
    <xf numFmtId="0" fontId="11" fillId="0" borderId="2" xfId="0" applyFont="1" applyBorder="1" applyAlignment="1">
      <alignment horizontal="center" vertical="center" wrapText="1"/>
    </xf>
    <xf numFmtId="0" fontId="11" fillId="0" borderId="0" xfId="0" applyFont="1" applyAlignment="1">
      <alignment vertical="center" wrapText="1"/>
    </xf>
    <xf numFmtId="0" fontId="6" fillId="0" borderId="0" xfId="1" applyFill="1" applyAlignment="1">
      <alignment vertical="center" wrapText="1"/>
    </xf>
    <xf numFmtId="0" fontId="7" fillId="0" borderId="4" xfId="0" applyFont="1" applyBorder="1" applyAlignment="1"/>
    <xf numFmtId="0" fontId="7" fillId="0" borderId="2" xfId="0" applyFont="1" applyBorder="1" applyAlignment="1"/>
    <xf numFmtId="3" fontId="7" fillId="0" borderId="2" xfId="0" applyNumberFormat="1" applyFont="1" applyBorder="1" applyAlignment="1"/>
    <xf numFmtId="0" fontId="7" fillId="0" borderId="5" xfId="0" applyFont="1" applyBorder="1" applyAlignment="1"/>
    <xf numFmtId="0" fontId="7" fillId="0" borderId="6" xfId="0" applyFont="1" applyBorder="1" applyAlignment="1"/>
    <xf numFmtId="3" fontId="11" fillId="0" borderId="2" xfId="0" applyNumberFormat="1" applyFont="1" applyBorder="1" applyAlignment="1"/>
    <xf numFmtId="3" fontId="11" fillId="0" borderId="2" xfId="0" applyNumberFormat="1" applyFont="1" applyBorder="1" applyAlignment="1">
      <alignment horizontal="right"/>
    </xf>
    <xf numFmtId="0" fontId="7" fillId="0" borderId="4" xfId="2" applyFont="1" applyBorder="1" applyAlignment="1">
      <alignment vertical="center"/>
    </xf>
    <xf numFmtId="195" fontId="7" fillId="0" borderId="4" xfId="2" applyNumberFormat="1" applyFont="1" applyBorder="1" applyAlignment="1">
      <alignment horizontal="right" vertical="center"/>
    </xf>
    <xf numFmtId="184" fontId="7" fillId="0" borderId="4" xfId="2" applyNumberFormat="1" applyFont="1" applyBorder="1" applyAlignment="1">
      <alignment horizontal="right" vertical="center"/>
    </xf>
    <xf numFmtId="0" fontId="7" fillId="0" borderId="34" xfId="2" applyFont="1" applyBorder="1" applyAlignment="1">
      <alignment vertical="center"/>
    </xf>
    <xf numFmtId="195" fontId="11" fillId="0" borderId="34" xfId="2" applyNumberFormat="1" applyFont="1" applyBorder="1" applyAlignment="1">
      <alignment horizontal="right" vertical="center"/>
    </xf>
    <xf numFmtId="195" fontId="7" fillId="0" borderId="34" xfId="2" applyNumberFormat="1" applyFont="1" applyBorder="1" applyAlignment="1">
      <alignment horizontal="right" vertical="center"/>
    </xf>
    <xf numFmtId="184" fontId="7" fillId="0" borderId="34" xfId="2" applyNumberFormat="1" applyFont="1" applyBorder="1" applyAlignment="1">
      <alignment horizontal="right" vertical="center"/>
    </xf>
    <xf numFmtId="0" fontId="7" fillId="0" borderId="35" xfId="2" applyFont="1" applyBorder="1" applyAlignment="1">
      <alignment vertical="center"/>
    </xf>
    <xf numFmtId="195" fontId="11" fillId="0" borderId="35" xfId="2" applyNumberFormat="1" applyFont="1" applyBorder="1" applyAlignment="1">
      <alignment horizontal="right" vertical="center"/>
    </xf>
    <xf numFmtId="195" fontId="7" fillId="0" borderId="35" xfId="2" applyNumberFormat="1" applyFont="1" applyBorder="1" applyAlignment="1">
      <alignment horizontal="right" vertical="center"/>
    </xf>
    <xf numFmtId="184" fontId="7" fillId="0" borderId="35" xfId="2" applyNumberFormat="1" applyFont="1" applyBorder="1" applyAlignment="1">
      <alignment horizontal="right" vertical="center"/>
    </xf>
    <xf numFmtId="0" fontId="7" fillId="0" borderId="37" xfId="2" applyFont="1" applyBorder="1" applyAlignment="1">
      <alignment vertical="center"/>
    </xf>
    <xf numFmtId="195" fontId="7" fillId="0" borderId="37" xfId="2" applyNumberFormat="1" applyFont="1" applyBorder="1" applyAlignment="1">
      <alignment horizontal="right" vertical="center"/>
    </xf>
    <xf numFmtId="184" fontId="7" fillId="0" borderId="37" xfId="2" applyNumberFormat="1" applyFont="1" applyBorder="1" applyAlignment="1">
      <alignment horizontal="right" vertical="center"/>
    </xf>
    <xf numFmtId="0" fontId="7" fillId="0" borderId="6" xfId="2" applyFont="1" applyBorder="1" applyAlignment="1">
      <alignment vertical="center"/>
    </xf>
    <xf numFmtId="184" fontId="7" fillId="0" borderId="6" xfId="2" applyNumberFormat="1" applyFont="1" applyBorder="1" applyAlignment="1">
      <alignment horizontal="right" vertical="center"/>
    </xf>
    <xf numFmtId="0" fontId="7" fillId="0" borderId="26" xfId="2" applyFont="1" applyBorder="1" applyAlignment="1">
      <alignment vertical="center"/>
    </xf>
    <xf numFmtId="195" fontId="7" fillId="0" borderId="26" xfId="2" applyNumberFormat="1" applyFont="1" applyBorder="1" applyAlignment="1">
      <alignment horizontal="right" vertical="center"/>
    </xf>
    <xf numFmtId="184" fontId="7" fillId="0" borderId="26" xfId="2" applyNumberFormat="1" applyFont="1" applyBorder="1" applyAlignment="1">
      <alignment horizontal="right" vertical="center"/>
    </xf>
    <xf numFmtId="0" fontId="7" fillId="0" borderId="35" xfId="2" applyFont="1" applyBorder="1" applyAlignment="1">
      <alignment vertical="center" wrapText="1"/>
    </xf>
    <xf numFmtId="38" fontId="7" fillId="0" borderId="35" xfId="5" applyFont="1" applyFill="1" applyBorder="1" applyAlignment="1">
      <alignment horizontal="right" vertical="center"/>
    </xf>
    <xf numFmtId="38" fontId="7" fillId="0" borderId="45" xfId="5" applyFont="1" applyFill="1" applyBorder="1" applyAlignment="1">
      <alignment horizontal="right" vertical="center"/>
    </xf>
    <xf numFmtId="38" fontId="7" fillId="0" borderId="46" xfId="5" applyFont="1" applyFill="1" applyBorder="1" applyAlignment="1">
      <alignment horizontal="right" vertical="center"/>
    </xf>
    <xf numFmtId="0" fontId="7" fillId="0" borderId="6" xfId="2" applyFont="1" applyBorder="1" applyAlignment="1">
      <alignment vertical="center" wrapText="1"/>
    </xf>
    <xf numFmtId="38" fontId="7" fillId="0" borderId="6" xfId="5" applyFont="1" applyFill="1" applyBorder="1" applyAlignment="1">
      <alignment horizontal="right" vertical="center"/>
    </xf>
    <xf numFmtId="38" fontId="7" fillId="0" borderId="42" xfId="5" applyFont="1" applyFill="1" applyBorder="1" applyAlignment="1">
      <alignment horizontal="right" vertical="center"/>
    </xf>
    <xf numFmtId="38" fontId="7" fillId="0" borderId="44" xfId="5" applyFont="1" applyFill="1" applyBorder="1" applyAlignment="1">
      <alignment horizontal="right" vertical="center"/>
    </xf>
    <xf numFmtId="38" fontId="7" fillId="0" borderId="46" xfId="2" applyNumberFormat="1" applyFont="1" applyBorder="1" applyAlignment="1">
      <alignment horizontal="right" vertical="center"/>
    </xf>
    <xf numFmtId="0" fontId="7" fillId="0" borderId="4" xfId="0" applyFont="1" applyBorder="1">
      <alignment vertical="center"/>
    </xf>
    <xf numFmtId="178" fontId="7" fillId="0" borderId="2" xfId="0" applyNumberFormat="1" applyFont="1" applyBorder="1">
      <alignment vertical="center"/>
    </xf>
    <xf numFmtId="0" fontId="7" fillId="0" borderId="6" xfId="0" applyFont="1" applyBorder="1">
      <alignment vertical="center"/>
    </xf>
    <xf numFmtId="178" fontId="7" fillId="0" borderId="2" xfId="0" applyNumberFormat="1" applyFont="1" applyBorder="1" applyAlignment="1">
      <alignment horizontal="center" vertical="center"/>
    </xf>
    <xf numFmtId="3" fontId="7" fillId="0" borderId="2" xfId="0" applyNumberFormat="1" applyFont="1" applyBorder="1">
      <alignment vertical="center"/>
    </xf>
    <xf numFmtId="0" fontId="7" fillId="3" borderId="2" xfId="2" applyFont="1" applyFill="1" applyBorder="1" applyAlignment="1">
      <alignment vertical="center"/>
    </xf>
    <xf numFmtId="0" fontId="7" fillId="3" borderId="2" xfId="2" applyFont="1" applyFill="1" applyBorder="1" applyAlignment="1">
      <alignment horizontal="center" vertical="center"/>
    </xf>
    <xf numFmtId="0" fontId="39" fillId="3" borderId="6" xfId="2" applyFont="1" applyFill="1" applyBorder="1" applyAlignment="1">
      <alignment horizontal="center" vertical="center" wrapText="1"/>
    </xf>
    <xf numFmtId="0" fontId="39" fillId="3" borderId="42" xfId="2" applyFont="1" applyFill="1" applyBorder="1" applyAlignment="1">
      <alignment horizontal="center" vertical="center" wrapText="1"/>
    </xf>
    <xf numFmtId="0" fontId="39" fillId="3" borderId="44" xfId="2" applyFont="1" applyFill="1" applyBorder="1" applyAlignment="1">
      <alignment horizontal="center" vertical="center"/>
    </xf>
    <xf numFmtId="0" fontId="39" fillId="3" borderId="47" xfId="2" applyFont="1" applyFill="1" applyBorder="1" applyAlignment="1">
      <alignment horizontal="center" vertical="center" wrapText="1"/>
    </xf>
    <xf numFmtId="0" fontId="7" fillId="0" borderId="1" xfId="0" applyFont="1" applyBorder="1">
      <alignment vertical="center"/>
    </xf>
    <xf numFmtId="0" fontId="11" fillId="3" borderId="2" xfId="0" applyFont="1" applyFill="1" applyBorder="1" applyAlignment="1">
      <alignment horizontal="left" vertical="center" wrapText="1"/>
    </xf>
    <xf numFmtId="0" fontId="7" fillId="0" borderId="0" xfId="0" applyFont="1" applyAlignment="1">
      <alignment horizontal="left" vertical="top" wrapText="1"/>
    </xf>
    <xf numFmtId="0" fontId="7" fillId="0" borderId="3" xfId="0" applyFont="1" applyBorder="1" applyAlignment="1">
      <alignment horizontal="left" vertical="center" wrapText="1"/>
    </xf>
    <xf numFmtId="0" fontId="1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0" fillId="0" borderId="0" xfId="0" applyFont="1" applyAlignment="1">
      <alignment horizontal="left" vertical="center" wrapText="1"/>
    </xf>
    <xf numFmtId="0" fontId="16" fillId="0" borderId="0" xfId="0" applyFont="1" applyAlignment="1">
      <alignment horizontal="left" vertical="top" wrapText="1"/>
    </xf>
    <xf numFmtId="0" fontId="7"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2" xfId="0" applyFont="1" applyBorder="1" applyAlignment="1">
      <alignment horizontal="right" vertical="center"/>
    </xf>
    <xf numFmtId="0" fontId="16" fillId="0" borderId="1" xfId="0" applyFont="1" applyBorder="1" applyAlignment="1">
      <alignment horizontal="left" vertical="center" wrapText="1"/>
    </xf>
    <xf numFmtId="3" fontId="11"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3" fontId="11" fillId="0" borderId="7" xfId="0" applyNumberFormat="1" applyFont="1" applyBorder="1" applyAlignment="1">
      <alignment horizontal="center"/>
    </xf>
    <xf numFmtId="3" fontId="11" fillId="0" borderId="8" xfId="0" applyNumberFormat="1" applyFont="1" applyBorder="1" applyAlignment="1">
      <alignment horizontal="center"/>
    </xf>
    <xf numFmtId="0" fontId="7" fillId="0" borderId="2" xfId="0" applyFont="1" applyBorder="1" applyAlignment="1">
      <alignment horizont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horizontal="left" vertical="center" wrapText="1"/>
    </xf>
    <xf numFmtId="0" fontId="23"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2" xfId="0" applyFont="1" applyBorder="1" applyAlignment="1">
      <alignment horizontal="center" vertical="center"/>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0" xfId="0" applyFont="1" applyAlignment="1">
      <alignment horizontal="left" vertical="center" wrapText="1"/>
    </xf>
    <xf numFmtId="0" fontId="7" fillId="0" borderId="1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10" fillId="3" borderId="2" xfId="0" applyFont="1" applyFill="1" applyBorder="1" applyAlignment="1">
      <alignment horizontal="center" vertical="center" wrapText="1"/>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0" borderId="29" xfId="2" applyFont="1" applyBorder="1" applyAlignment="1">
      <alignment horizontal="center" vertical="center" wrapText="1"/>
    </xf>
    <xf numFmtId="0" fontId="7" fillId="0" borderId="8" xfId="2" applyFont="1" applyBorder="1" applyAlignment="1">
      <alignment horizontal="center" vertical="center" wrapText="1"/>
    </xf>
    <xf numFmtId="0" fontId="7" fillId="3" borderId="33"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7" fillId="0" borderId="6" xfId="2" applyFont="1" applyBorder="1" applyAlignment="1">
      <alignment horizontal="center" vertical="center"/>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36" xfId="2" applyFont="1" applyFill="1" applyBorder="1" applyAlignment="1">
      <alignment horizontal="center" vertical="center" wrapText="1"/>
    </xf>
    <xf numFmtId="0" fontId="7" fillId="3" borderId="9" xfId="0" applyFont="1" applyFill="1" applyBorder="1" applyAlignment="1">
      <alignment horizontal="center" vertical="center" wrapText="1"/>
    </xf>
    <xf numFmtId="0" fontId="20" fillId="0" borderId="2" xfId="0" applyFont="1" applyBorder="1" applyAlignment="1">
      <alignment horizontal="justify"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 fillId="0" borderId="0" xfId="0" applyFont="1" applyAlignment="1">
      <alignment horizontal="left" vertical="center" wrapText="1"/>
    </xf>
    <xf numFmtId="0" fontId="20" fillId="3" borderId="2"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10" fillId="0" borderId="1" xfId="0" applyFont="1" applyBorder="1" applyAlignment="1">
      <alignment horizontal="left" vertical="center"/>
    </xf>
    <xf numFmtId="0" fontId="20" fillId="3" borderId="2" xfId="0" applyFont="1" applyFill="1" applyBorder="1" applyAlignment="1">
      <alignment horizontal="center" vertical="center"/>
    </xf>
    <xf numFmtId="0" fontId="33" fillId="3" borderId="2" xfId="0" applyFont="1" applyFill="1" applyBorder="1" applyAlignment="1">
      <alignment horizontal="center" vertical="center" wrapText="1"/>
    </xf>
    <xf numFmtId="0" fontId="3" fillId="0" borderId="1" xfId="0" applyFont="1" applyBorder="1" applyAlignment="1">
      <alignment horizontal="left" vertical="center" wrapText="1"/>
    </xf>
    <xf numFmtId="0" fontId="7" fillId="0" borderId="3" xfId="0" applyFont="1" applyBorder="1">
      <alignment vertical="center"/>
    </xf>
    <xf numFmtId="0" fontId="10" fillId="0" borderId="1" xfId="0" applyFont="1" applyBorder="1" applyAlignment="1">
      <alignment vertical="center" wrapText="1"/>
    </xf>
    <xf numFmtId="0" fontId="0" fillId="0" borderId="1" xfId="0" applyBorder="1" applyAlignment="1">
      <alignment vertical="center" wrapText="1"/>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13" xfId="0" applyNumberFormat="1" applyFont="1" applyBorder="1" applyAlignment="1">
      <alignment horizontal="center" vertical="center"/>
    </xf>
    <xf numFmtId="0" fontId="7" fillId="0" borderId="3" xfId="0" applyFont="1" applyBorder="1" applyAlignment="1">
      <alignment horizontal="left" vertical="center"/>
    </xf>
    <xf numFmtId="0" fontId="11" fillId="0" borderId="3" xfId="0" applyFont="1" applyBorder="1" applyAlignment="1">
      <alignment horizontal="left" vertical="center" wrapText="1"/>
    </xf>
  </cellXfs>
  <cellStyles count="10">
    <cellStyle name="パーセント" xfId="6" builtinId="5"/>
    <cellStyle name="パーセント 2" xfId="8" xr:uid="{82EC596F-BAC6-4D61-890E-39B450662374}"/>
    <cellStyle name="ハイパーリンク" xfId="1" builtinId="8"/>
    <cellStyle name="桁区切り" xfId="5" builtinId="6"/>
    <cellStyle name="桁区切り 2" xfId="3" xr:uid="{00000000-0005-0000-0000-000003000000}"/>
    <cellStyle name="桁区切り 3" xfId="9" xr:uid="{CB610663-EAE9-4D00-81D3-1608153FB4D7}"/>
    <cellStyle name="標準" xfId="0" builtinId="0"/>
    <cellStyle name="標準 2" xfId="2" xr:uid="{00000000-0005-0000-0000-000005000000}"/>
    <cellStyle name="標準 3" xfId="4" xr:uid="{00000000-0005-0000-0000-000006000000}"/>
    <cellStyle name="標準 3 2" xfId="7" xr:uid="{8BC3B5C4-E314-4D49-B433-3E8436C6C502}"/>
  </cellStyles>
  <dxfs count="0"/>
  <tableStyles count="0" defaultTableStyle="TableStyleMedium2" defaultPivotStyle="PivotStyleLight16"/>
  <colors>
    <mruColors>
      <color rgb="FFFCE4DE"/>
      <color rgb="FFF8EBC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tabSelected="1" workbookViewId="0">
      <selection activeCell="C14" sqref="C14"/>
    </sheetView>
  </sheetViews>
  <sheetFormatPr defaultColWidth="9" defaultRowHeight="14.4" x14ac:dyDescent="0.45"/>
  <cols>
    <col min="1" max="1" width="3.59765625" style="2" customWidth="1"/>
    <col min="2" max="2" width="13.8984375" style="117" customWidth="1"/>
    <col min="3" max="3" width="75.09765625" style="2" bestFit="1" customWidth="1"/>
    <col min="4" max="8" width="9.59765625" style="2" customWidth="1"/>
    <col min="9" max="16384" width="9" style="2"/>
  </cols>
  <sheetData>
    <row r="1" spans="1:8" ht="24.6" x14ac:dyDescent="0.45">
      <c r="A1" s="1" t="s">
        <v>906</v>
      </c>
      <c r="D1" s="61"/>
      <c r="E1" s="61"/>
      <c r="F1" s="61"/>
      <c r="G1" s="61"/>
      <c r="H1" s="61"/>
    </row>
    <row r="2" spans="1:8" ht="19.5" customHeight="1" x14ac:dyDescent="0.45"/>
    <row r="3" spans="1:8" ht="18.600000000000001" x14ac:dyDescent="0.45">
      <c r="A3" s="7" t="s">
        <v>0</v>
      </c>
    </row>
    <row r="4" spans="1:8" ht="15" customHeight="1" x14ac:dyDescent="0.45">
      <c r="B4" s="134" t="s">
        <v>512</v>
      </c>
      <c r="C4" s="133" t="s">
        <v>1</v>
      </c>
    </row>
    <row r="5" spans="1:8" ht="15" customHeight="1" x14ac:dyDescent="0.45">
      <c r="B5" s="134" t="s">
        <v>513</v>
      </c>
      <c r="C5" s="133" t="s">
        <v>94</v>
      </c>
    </row>
    <row r="6" spans="1:8" ht="15" customHeight="1" x14ac:dyDescent="0.45">
      <c r="B6" s="134" t="s">
        <v>514</v>
      </c>
      <c r="C6" s="133" t="s">
        <v>535</v>
      </c>
      <c r="D6" s="4"/>
      <c r="E6" s="4"/>
      <c r="F6" s="4"/>
      <c r="G6" s="4"/>
      <c r="H6" s="4"/>
    </row>
    <row r="7" spans="1:8" ht="15" customHeight="1" x14ac:dyDescent="0.45">
      <c r="B7" s="134" t="s">
        <v>515</v>
      </c>
      <c r="C7" s="133" t="s">
        <v>536</v>
      </c>
      <c r="D7" s="4"/>
      <c r="E7" s="4"/>
      <c r="F7" s="4"/>
      <c r="G7" s="4"/>
      <c r="H7" s="4"/>
    </row>
    <row r="8" spans="1:8" ht="15" customHeight="1" x14ac:dyDescent="0.45">
      <c r="B8" s="134" t="s">
        <v>516</v>
      </c>
      <c r="C8" s="133" t="s">
        <v>948</v>
      </c>
      <c r="D8" s="4"/>
      <c r="E8" s="4"/>
      <c r="F8" s="4"/>
      <c r="G8" s="4"/>
      <c r="H8" s="4"/>
    </row>
    <row r="9" spans="1:8" ht="15" customHeight="1" x14ac:dyDescent="0.45">
      <c r="B9" s="134" t="s">
        <v>517</v>
      </c>
      <c r="C9" s="133" t="s">
        <v>947</v>
      </c>
      <c r="D9" s="4"/>
      <c r="E9" s="4"/>
      <c r="F9" s="4"/>
      <c r="G9" s="4"/>
      <c r="H9" s="4"/>
    </row>
    <row r="10" spans="1:8" ht="15" customHeight="1" x14ac:dyDescent="0.45">
      <c r="B10" s="134" t="s">
        <v>518</v>
      </c>
      <c r="C10" s="133" t="s">
        <v>908</v>
      </c>
      <c r="D10" s="4"/>
      <c r="E10" s="4"/>
      <c r="F10" s="4"/>
      <c r="G10" s="4"/>
      <c r="H10" s="4"/>
    </row>
    <row r="11" spans="1:8" ht="15" customHeight="1" x14ac:dyDescent="0.45">
      <c r="B11" s="134" t="s">
        <v>519</v>
      </c>
      <c r="C11" s="133" t="s">
        <v>760</v>
      </c>
      <c r="D11" s="4"/>
      <c r="E11" s="4"/>
      <c r="F11" s="4"/>
      <c r="G11" s="4"/>
      <c r="H11" s="4"/>
    </row>
    <row r="12" spans="1:8" ht="15" customHeight="1" x14ac:dyDescent="0.45">
      <c r="B12" s="134" t="s">
        <v>520</v>
      </c>
      <c r="C12" s="133" t="s">
        <v>763</v>
      </c>
      <c r="D12" s="4"/>
      <c r="E12" s="4"/>
      <c r="F12" s="4"/>
      <c r="G12" s="4"/>
      <c r="H12" s="4"/>
    </row>
    <row r="13" spans="1:8" ht="15" customHeight="1" x14ac:dyDescent="0.45">
      <c r="B13" s="134" t="s">
        <v>521</v>
      </c>
      <c r="C13" s="133" t="s">
        <v>537</v>
      </c>
      <c r="D13" s="4"/>
      <c r="E13" s="4"/>
      <c r="F13" s="4"/>
      <c r="G13" s="4"/>
      <c r="H13" s="4"/>
    </row>
    <row r="14" spans="1:8" ht="15" customHeight="1" x14ac:dyDescent="0.45">
      <c r="B14" s="134" t="s">
        <v>522</v>
      </c>
      <c r="C14" s="133" t="s">
        <v>909</v>
      </c>
      <c r="D14" s="4"/>
      <c r="E14" s="4"/>
      <c r="F14" s="4"/>
      <c r="G14" s="4"/>
      <c r="H14" s="4"/>
    </row>
    <row r="15" spans="1:8" ht="15" customHeight="1" x14ac:dyDescent="0.45">
      <c r="B15" s="134" t="s">
        <v>523</v>
      </c>
      <c r="C15" s="133" t="s">
        <v>538</v>
      </c>
      <c r="D15" s="4"/>
      <c r="E15" s="4"/>
      <c r="F15" s="4"/>
      <c r="G15" s="4"/>
      <c r="H15" s="4"/>
    </row>
    <row r="16" spans="1:8" ht="15" customHeight="1" x14ac:dyDescent="0.45">
      <c r="B16" s="134" t="s">
        <v>524</v>
      </c>
      <c r="C16" s="133" t="s">
        <v>2</v>
      </c>
      <c r="D16" s="4"/>
      <c r="E16" s="4"/>
      <c r="F16" s="4"/>
      <c r="G16" s="4"/>
      <c r="H16" s="4"/>
    </row>
    <row r="17" spans="1:8" ht="15" customHeight="1" x14ac:dyDescent="0.45">
      <c r="B17" s="134" t="s">
        <v>525</v>
      </c>
      <c r="C17" s="133" t="s">
        <v>784</v>
      </c>
      <c r="D17" s="4"/>
      <c r="E17" s="4"/>
      <c r="F17" s="4"/>
      <c r="G17" s="4"/>
      <c r="H17" s="4"/>
    </row>
    <row r="18" spans="1:8" ht="15" customHeight="1" x14ac:dyDescent="0.45">
      <c r="B18" s="134" t="s">
        <v>526</v>
      </c>
      <c r="C18" s="133" t="s">
        <v>715</v>
      </c>
      <c r="D18" s="4"/>
      <c r="E18" s="4"/>
      <c r="F18" s="4"/>
      <c r="G18" s="4"/>
      <c r="H18" s="4"/>
    </row>
    <row r="19" spans="1:8" ht="15" customHeight="1" x14ac:dyDescent="0.45">
      <c r="B19" s="134" t="s">
        <v>527</v>
      </c>
      <c r="C19" s="133" t="s">
        <v>539</v>
      </c>
      <c r="D19" s="4"/>
      <c r="E19" s="4"/>
      <c r="F19" s="4"/>
      <c r="G19" s="4"/>
      <c r="H19" s="4"/>
    </row>
    <row r="20" spans="1:8" ht="15" customHeight="1" x14ac:dyDescent="0.45">
      <c r="B20" s="134" t="s">
        <v>528</v>
      </c>
      <c r="C20" s="133" t="s">
        <v>542</v>
      </c>
      <c r="D20" s="4"/>
      <c r="E20" s="4"/>
      <c r="F20" s="4"/>
      <c r="G20" s="4"/>
      <c r="H20" s="4"/>
    </row>
    <row r="21" spans="1:8" ht="15" customHeight="1" x14ac:dyDescent="0.45">
      <c r="B21" s="134" t="s">
        <v>529</v>
      </c>
      <c r="C21" s="133" t="s">
        <v>714</v>
      </c>
      <c r="D21" s="4"/>
      <c r="E21" s="4"/>
      <c r="F21" s="4"/>
      <c r="G21" s="4"/>
      <c r="H21" s="4"/>
    </row>
    <row r="22" spans="1:8" ht="15" customHeight="1" x14ac:dyDescent="0.45">
      <c r="B22" s="134" t="s">
        <v>530</v>
      </c>
      <c r="C22" s="133" t="s">
        <v>846</v>
      </c>
      <c r="D22" s="4"/>
      <c r="E22" s="4"/>
      <c r="F22" s="4"/>
      <c r="G22" s="4"/>
      <c r="H22" s="4"/>
    </row>
    <row r="23" spans="1:8" ht="15" customHeight="1" x14ac:dyDescent="0.45">
      <c r="B23" s="134" t="s">
        <v>531</v>
      </c>
      <c r="C23" s="133" t="s">
        <v>543</v>
      </c>
      <c r="D23" s="4"/>
      <c r="E23" s="4"/>
      <c r="F23" s="4"/>
      <c r="G23" s="4"/>
      <c r="H23" s="4"/>
    </row>
    <row r="24" spans="1:8" ht="15" customHeight="1" x14ac:dyDescent="0.45">
      <c r="B24" s="134" t="s">
        <v>532</v>
      </c>
      <c r="C24" s="133" t="s">
        <v>540</v>
      </c>
      <c r="D24" s="4"/>
      <c r="E24" s="4"/>
      <c r="F24" s="4"/>
      <c r="G24" s="4"/>
      <c r="H24" s="4"/>
    </row>
    <row r="25" spans="1:8" ht="15" customHeight="1" x14ac:dyDescent="0.45">
      <c r="B25" s="134" t="s">
        <v>533</v>
      </c>
      <c r="C25" s="133" t="s">
        <v>541</v>
      </c>
      <c r="D25" s="4"/>
      <c r="E25" s="4"/>
      <c r="F25" s="4"/>
      <c r="G25" s="4"/>
      <c r="H25" s="4"/>
    </row>
    <row r="26" spans="1:8" ht="15" customHeight="1" x14ac:dyDescent="0.45">
      <c r="B26" s="134" t="s">
        <v>534</v>
      </c>
      <c r="C26" s="133" t="s">
        <v>544</v>
      </c>
      <c r="D26" s="4"/>
      <c r="E26" s="4"/>
      <c r="F26" s="4"/>
      <c r="G26" s="4"/>
      <c r="H26" s="4"/>
    </row>
    <row r="27" spans="1:8" ht="15" customHeight="1" x14ac:dyDescent="0.45">
      <c r="B27" s="134" t="s">
        <v>845</v>
      </c>
      <c r="C27" s="133" t="s">
        <v>545</v>
      </c>
      <c r="D27" s="4"/>
      <c r="E27" s="4"/>
      <c r="F27" s="4"/>
      <c r="G27" s="4"/>
      <c r="H27" s="4"/>
    </row>
    <row r="28" spans="1:8" x14ac:dyDescent="0.45">
      <c r="B28" s="96"/>
      <c r="C28" s="4"/>
      <c r="D28" s="4"/>
      <c r="E28" s="4"/>
      <c r="F28" s="4"/>
      <c r="G28" s="4"/>
      <c r="H28" s="4"/>
    </row>
    <row r="29" spans="1:8" ht="18.600000000000001" x14ac:dyDescent="0.45">
      <c r="A29" s="7" t="s">
        <v>3</v>
      </c>
      <c r="D29" s="4"/>
      <c r="E29" s="4"/>
      <c r="F29" s="4"/>
      <c r="G29" s="4"/>
      <c r="H29" s="4"/>
    </row>
    <row r="30" spans="1:8" ht="15" customHeight="1" x14ac:dyDescent="0.45">
      <c r="B30" s="134" t="s">
        <v>481</v>
      </c>
      <c r="C30" s="133" t="s">
        <v>735</v>
      </c>
      <c r="D30" s="4"/>
      <c r="E30" s="4"/>
      <c r="F30" s="4"/>
      <c r="G30" s="4"/>
      <c r="H30" s="4"/>
    </row>
    <row r="31" spans="1:8" ht="15" customHeight="1" x14ac:dyDescent="0.45">
      <c r="B31" s="134" t="s">
        <v>482</v>
      </c>
      <c r="C31" s="133" t="s">
        <v>500</v>
      </c>
      <c r="D31" s="4"/>
      <c r="E31" s="4"/>
      <c r="F31" s="4"/>
      <c r="G31" s="4"/>
      <c r="H31" s="4"/>
    </row>
    <row r="32" spans="1:8" ht="15" customHeight="1" x14ac:dyDescent="0.45">
      <c r="B32" s="134" t="s">
        <v>483</v>
      </c>
      <c r="C32" s="133" t="s">
        <v>736</v>
      </c>
      <c r="D32" s="4"/>
      <c r="E32" s="4"/>
      <c r="F32" s="4"/>
      <c r="G32" s="4"/>
      <c r="H32" s="4"/>
    </row>
    <row r="33" spans="2:8" ht="15" customHeight="1" x14ac:dyDescent="0.45">
      <c r="B33" s="134" t="s">
        <v>484</v>
      </c>
      <c r="C33" s="133" t="s">
        <v>4</v>
      </c>
    </row>
    <row r="34" spans="2:8" ht="15" customHeight="1" x14ac:dyDescent="0.45">
      <c r="B34" s="134" t="s">
        <v>485</v>
      </c>
      <c r="C34" s="133" t="s">
        <v>737</v>
      </c>
    </row>
    <row r="35" spans="2:8" ht="15" customHeight="1" x14ac:dyDescent="0.45">
      <c r="B35" s="134" t="s">
        <v>486</v>
      </c>
      <c r="C35" s="133" t="s">
        <v>501</v>
      </c>
      <c r="D35" s="4"/>
      <c r="E35" s="4"/>
      <c r="F35" s="4"/>
      <c r="G35" s="4"/>
      <c r="H35" s="4"/>
    </row>
    <row r="36" spans="2:8" ht="15" customHeight="1" x14ac:dyDescent="0.45">
      <c r="B36" s="134" t="s">
        <v>487</v>
      </c>
      <c r="C36" s="227" t="s">
        <v>926</v>
      </c>
      <c r="D36" s="4"/>
      <c r="E36" s="4"/>
      <c r="F36" s="4"/>
      <c r="G36" s="4"/>
      <c r="H36" s="4"/>
    </row>
    <row r="37" spans="2:8" ht="15" customHeight="1" x14ac:dyDescent="0.45">
      <c r="B37" s="134" t="s">
        <v>488</v>
      </c>
      <c r="C37" s="133" t="s">
        <v>502</v>
      </c>
    </row>
    <row r="38" spans="2:8" ht="15" customHeight="1" x14ac:dyDescent="0.45">
      <c r="B38" s="134" t="s">
        <v>489</v>
      </c>
      <c r="C38" s="133" t="s">
        <v>927</v>
      </c>
      <c r="D38" s="4"/>
      <c r="E38" s="4"/>
      <c r="F38" s="4"/>
      <c r="G38" s="4"/>
      <c r="H38" s="4"/>
    </row>
    <row r="39" spans="2:8" ht="15" customHeight="1" x14ac:dyDescent="0.45">
      <c r="B39" s="134" t="s">
        <v>490</v>
      </c>
      <c r="C39" s="133" t="s">
        <v>503</v>
      </c>
      <c r="D39" s="4"/>
      <c r="E39" s="4"/>
      <c r="F39" s="4"/>
      <c r="G39" s="4"/>
      <c r="H39" s="4"/>
    </row>
    <row r="40" spans="2:8" ht="15" customHeight="1" x14ac:dyDescent="0.45">
      <c r="B40" s="134" t="s">
        <v>491</v>
      </c>
      <c r="C40" s="133" t="s">
        <v>761</v>
      </c>
      <c r="D40" s="4"/>
      <c r="E40" s="4"/>
      <c r="F40" s="4"/>
      <c r="G40" s="4"/>
      <c r="H40" s="4"/>
    </row>
    <row r="41" spans="2:8" ht="15" customHeight="1" x14ac:dyDescent="0.45">
      <c r="B41" s="134" t="s">
        <v>492</v>
      </c>
      <c r="C41" s="133" t="s">
        <v>511</v>
      </c>
      <c r="D41" s="4"/>
      <c r="E41" s="4"/>
      <c r="F41" s="4"/>
      <c r="G41" s="4"/>
      <c r="H41" s="4"/>
    </row>
    <row r="42" spans="2:8" ht="15" customHeight="1" x14ac:dyDescent="0.45">
      <c r="B42" s="134" t="s">
        <v>493</v>
      </c>
      <c r="C42" s="133" t="s">
        <v>510</v>
      </c>
      <c r="D42" s="4"/>
      <c r="E42" s="4"/>
      <c r="F42" s="4"/>
      <c r="G42" s="4"/>
      <c r="H42" s="4"/>
    </row>
    <row r="43" spans="2:8" ht="15" customHeight="1" x14ac:dyDescent="0.45">
      <c r="B43" s="134" t="s">
        <v>494</v>
      </c>
      <c r="C43" s="133" t="s">
        <v>504</v>
      </c>
      <c r="D43" s="4"/>
      <c r="E43" s="4"/>
      <c r="F43" s="4"/>
      <c r="G43" s="4"/>
      <c r="H43" s="4"/>
    </row>
    <row r="44" spans="2:8" ht="15" customHeight="1" x14ac:dyDescent="0.45">
      <c r="B44" s="134" t="s">
        <v>495</v>
      </c>
      <c r="C44" s="133" t="s">
        <v>505</v>
      </c>
      <c r="D44" s="4"/>
      <c r="E44" s="4"/>
      <c r="F44" s="4"/>
      <c r="G44" s="4"/>
      <c r="H44" s="4"/>
    </row>
    <row r="45" spans="2:8" ht="15" customHeight="1" x14ac:dyDescent="0.45">
      <c r="B45" s="134" t="s">
        <v>496</v>
      </c>
      <c r="C45" s="133" t="s">
        <v>506</v>
      </c>
      <c r="D45" s="4"/>
      <c r="E45" s="4"/>
      <c r="F45" s="4"/>
      <c r="G45" s="4"/>
      <c r="H45" s="4"/>
    </row>
    <row r="46" spans="2:8" ht="15" customHeight="1" x14ac:dyDescent="0.45">
      <c r="B46" s="134" t="s">
        <v>497</v>
      </c>
      <c r="C46" s="133" t="s">
        <v>507</v>
      </c>
      <c r="D46" s="4"/>
      <c r="E46" s="4"/>
      <c r="F46" s="4"/>
      <c r="G46" s="4"/>
      <c r="H46" s="4"/>
    </row>
    <row r="47" spans="2:8" ht="15" customHeight="1" x14ac:dyDescent="0.45">
      <c r="B47" s="134" t="s">
        <v>498</v>
      </c>
      <c r="C47" s="133" t="s">
        <v>508</v>
      </c>
      <c r="D47" s="4"/>
      <c r="E47" s="4"/>
      <c r="F47" s="4"/>
      <c r="G47" s="4"/>
      <c r="H47" s="4"/>
    </row>
    <row r="48" spans="2:8" ht="15" customHeight="1" x14ac:dyDescent="0.45">
      <c r="B48" s="134" t="s">
        <v>499</v>
      </c>
      <c r="C48" s="133" t="s">
        <v>509</v>
      </c>
      <c r="D48" s="4"/>
      <c r="E48" s="4"/>
      <c r="F48" s="4"/>
      <c r="G48" s="4"/>
      <c r="H48" s="4"/>
    </row>
    <row r="50" spans="1:3" ht="18.600000000000001" x14ac:dyDescent="0.45">
      <c r="A50" s="7" t="s">
        <v>5</v>
      </c>
    </row>
    <row r="51" spans="1:3" ht="15" customHeight="1" x14ac:dyDescent="0.45">
      <c r="B51" s="134" t="s">
        <v>546</v>
      </c>
      <c r="C51" s="133" t="s">
        <v>551</v>
      </c>
    </row>
    <row r="52" spans="1:3" ht="15" customHeight="1" x14ac:dyDescent="0.45">
      <c r="B52" s="134" t="s">
        <v>547</v>
      </c>
      <c r="C52" s="133" t="s">
        <v>552</v>
      </c>
    </row>
    <row r="53" spans="1:3" ht="15" customHeight="1" x14ac:dyDescent="0.45">
      <c r="B53" s="134" t="s">
        <v>548</v>
      </c>
      <c r="C53" s="133" t="s">
        <v>553</v>
      </c>
    </row>
    <row r="54" spans="1:3" ht="15" customHeight="1" x14ac:dyDescent="0.45">
      <c r="B54" s="134" t="s">
        <v>549</v>
      </c>
      <c r="C54" s="133" t="s">
        <v>554</v>
      </c>
    </row>
    <row r="55" spans="1:3" ht="15" customHeight="1" x14ac:dyDescent="0.45">
      <c r="B55" s="134" t="s">
        <v>904</v>
      </c>
      <c r="C55" s="133" t="s">
        <v>557</v>
      </c>
    </row>
    <row r="56" spans="1:3" ht="15" customHeight="1" x14ac:dyDescent="0.45">
      <c r="B56" s="134" t="s">
        <v>905</v>
      </c>
      <c r="C56" s="133" t="s">
        <v>555</v>
      </c>
    </row>
    <row r="57" spans="1:3" ht="15" customHeight="1" x14ac:dyDescent="0.45">
      <c r="B57" s="134" t="s">
        <v>550</v>
      </c>
      <c r="C57" s="133" t="s">
        <v>556</v>
      </c>
    </row>
  </sheetData>
  <phoneticPr fontId="1"/>
  <hyperlinks>
    <hyperlink ref="B4:C4" location="環境1.環境に関する認証取得状況!A1" display="環境1." xr:uid="{F1CAE421-ADF6-450D-9C2A-FB643C9C5ECF}"/>
    <hyperlink ref="B5:C5" location="'環境2.食品廃棄物の再生利用実績_x0009_'!A1" display="環境2." xr:uid="{E7D9C353-2398-4229-84C2-35AE28FC79BF}"/>
    <hyperlink ref="B6:C6" location="環境3.PRTR法等届出対象化学物質!A1" display="環境3." xr:uid="{00A34BBD-1F96-4638-AA2B-F3FF6AA6DF2F}"/>
    <hyperlink ref="B7:C7" location="環境4.容器包装の再商品化義務量!A1" display="環境4." xr:uid="{ED161745-02BB-43E7-B5D2-7DCDF51CCFFF}"/>
    <hyperlink ref="B8:C8" location="環境5.環境会計!A1" display="環境5." xr:uid="{DC53E9CA-B376-4DB6-A5D3-0BFCA2AE15EF}"/>
    <hyperlink ref="B9:C9" location="環境6.環境負荷の全体像!A1" display="環境6." xr:uid="{91ECCE73-A1B1-434D-A070-CDD62B3153BE}"/>
    <hyperlink ref="B10:C10" location="'環境7.2022 年度のCO2 排出量'!A1" display="環境7." xr:uid="{59A3B9FC-BCF5-46D2-937D-CDFC8E122EE0}"/>
    <hyperlink ref="B11:C11" location="環境8.スコープ3排出量!A1" display="環境8." xr:uid="{A6B09911-43F0-476E-96FE-6D9F77FC27A7}"/>
    <hyperlink ref="B12:C12" location="'環境9.CO2排出量（スコープ1・2）'!A1" display="環境9." xr:uid="{CD4AB4B8-BCAC-4A62-9FDA-6D5085939AD0}"/>
    <hyperlink ref="B13:C13" location="'環境10.エネルギー使用量（スコープ1・2）'!A1" display="環境10." xr:uid="{38C37251-9922-4876-8A24-74416B7733BF}"/>
    <hyperlink ref="B14:C14" location="'環境11.物流部門のCO2、NOx、燃料排出量'!A1" display="環境11." xr:uid="{416DFD88-F171-449A-938D-31C934CB4BB7}"/>
    <hyperlink ref="B15:C15" location="環境12.販売用資機材新規導入状況!A1" display="環境12." xr:uid="{C9864C18-38FE-4C16-92AB-923A83E8B992}"/>
    <hyperlink ref="B16:C16" location="環境13.特定プラスチック使用製品提供量の推移!A1" display="環境13." xr:uid="{93442D8E-36F9-4810-BDFB-C4EDF746381E}"/>
    <hyperlink ref="B18:C18" location="'環境15.生産拠点におけるWRI Aqueduct'!A1" display="環境15." xr:uid="{AAD5EDEE-52A3-49DE-86D3-DABE90D58C26}"/>
    <hyperlink ref="B19:C19" location="環境16.水リスク調査コスト!A1" display="環境16." xr:uid="{CB7788B8-70D1-4FF7-A59F-A98743E2DB40}"/>
    <hyperlink ref="B20:C20" location="環境17.水使用量!A1" display="環境17." xr:uid="{9CFFE0AD-D41A-4C9A-8778-03093CF120FC}"/>
    <hyperlink ref="B21:C21" location="'環境18. 廃棄物排出量'!A1" display="環境18." xr:uid="{D3DC09D9-BE68-4516-83D8-C3BD1600B1A8}"/>
    <hyperlink ref="B22:C22" location="環境19.種類別廃棄物排出量と再資源化率!A1" display="環境19." xr:uid="{64B62615-CFA3-4EA7-9A57-69A1ACD01AE6}"/>
    <hyperlink ref="B23:C23" location="'環境20. 生産拠点における生物多様性'!A1" display="環境20." xr:uid="{BC49C1CE-C6F1-4AF2-A48C-3F1586F5EC0B}"/>
    <hyperlink ref="B24:C24" location="環境21.海外生産拠点における水の定量データ!A1" display="環境21." xr:uid="{2EAF70FE-CE81-4C05-A508-E76EFE9F131B}"/>
    <hyperlink ref="B25:C25" location="環境22.国内生産拠点における水の定量データ!A1" display="環境22." xr:uid="{59DC69BA-0217-4496-BDB1-FF593497215F}"/>
    <hyperlink ref="B26:C26" location="'環境23.地域別サイトレポート（海外）'!A1" display="環境23." xr:uid="{EC89439C-9B10-419C-8DEF-048A45516277}"/>
    <hyperlink ref="B27:C27" location="環境24.国内サイトレポート!A1" display="環境24." xr:uid="{78E3C274-BCD9-4811-BB46-40693D9DE449}"/>
    <hyperlink ref="B30:C30" location="'社会1. 低カロリー商品乳製品売上金額比率'!A1" display="社会1." xr:uid="{5676AE9A-73C6-474F-B418-ED5187C49305}"/>
    <hyperlink ref="B31:C31" location="社会2.コミュニティ投資額!A1" display="社会2." xr:uid="{81301082-2C25-4C9E-A050-78FE2B69C1B2}"/>
    <hyperlink ref="B32:C32" location="社会3.CSR調達アンケート・スコアごとの取引先数!A1" display="社会3." xr:uid="{0181133C-D329-44C5-994E-174962C4529F}"/>
    <hyperlink ref="B33:C33" location="社会4.グリーン購入率!A1" display="社会4." xr:uid="{BD1F0579-36A7-4B61-9973-2C0D88F83577}"/>
    <hyperlink ref="B34:C34" location="社会5.原材料の地元調達比率!A1" display="社会5." xr:uid="{2BAF3E2B-0290-4301-8CCD-151E5C417DBE}"/>
    <hyperlink ref="B35:C35" location="社会6.人権啓発研修!A1" display="社会6." xr:uid="{A5FE05D6-3576-46DE-B25E-6821178329CD}"/>
    <hyperlink ref="B36:C36" location="社会7.品質に関する認証取得!A1" display="社会7." xr:uid="{8FD4DE4E-E2BD-4584-9E52-99637CEDB263}"/>
    <hyperlink ref="B37:C37" location="社会8.ご相談の件数と内訳!A1" display="社会8." xr:uid="{EC164273-EC2D-4A0A-B262-0E85F62C1D19}"/>
    <hyperlink ref="B38:C38" location="社会9.初任給と最低賃金との比較!A1" display="社会9." xr:uid="{60D2FC45-12BC-4681-A613-DC17997A6BCA}"/>
    <hyperlink ref="B39:C39" location="社会10.ヤクルト本社の人材データ!A1" display="社会10." xr:uid="{349C6EC2-8D6C-4E5B-AA5E-9A1B360BBD26}"/>
    <hyperlink ref="B40:C40" location="社会11.海外ヤクルトグループの人材データ!A1" display="社会11." xr:uid="{09DAC8C2-F79E-4620-8AF8-FE4577632E3E}"/>
    <hyperlink ref="B41:C41" location="社会12.研修受講時間・費用!A1" display="社会12." xr:uid="{0667931B-35C7-4F66-91CE-226D3F271769}"/>
    <hyperlink ref="B42:C42" location="社会13.代田イズム研修会!A1" display="社会13." xr:uid="{18ED34A4-7626-4C84-83F8-A70C4EA97951}"/>
    <hyperlink ref="B43:C43" location="社会14.女性管理職比率の推移!A1" display="社会14." xr:uid="{8CBB65F9-B118-4800-B04A-D1BEE9F9BD67}"/>
    <hyperlink ref="B44:C44" location="社会15.障がい者雇用率の推移!A1" display="社会15." xr:uid="{ED38AA62-CDA7-4F52-B39F-74D16C0AB365}"/>
    <hyperlink ref="B45:C45" location="社会16.定年退職時における継続雇用率!A1" display="社会16." xr:uid="{B25AEBDF-6199-457D-B10B-020E549E4242}"/>
    <hyperlink ref="B46:C46" location="社会17.年次有給休暇の取得率と月間平均残業時間!A1" display="社会17." xr:uid="{DDBC6F94-647D-4098-A4D2-025AC7CEC996}"/>
    <hyperlink ref="B47:C47" location="'社会18. 育児休業取得率の推移'!A1" display="社会18." xr:uid="{A835ED5E-657D-4FCF-BDFD-8D693B6C90DD}"/>
    <hyperlink ref="B48:C48" location="'社会19. 労働災害度数率・強度率'!A1" display="社会19." xr:uid="{99CF7592-28CB-4929-BD2B-A91A6499F236}"/>
    <hyperlink ref="B51:C51" location="ガバナンス1.組織形態!A1" display="ガバナンス1." xr:uid="{90D08191-7314-41B0-989F-10C37F0EEADD}"/>
    <hyperlink ref="B52:C52" location="ガバナンス2.各組織体の開催状況!A1" display="ガバナンス2." xr:uid="{7E6B5B44-649B-4C5D-BC1D-DEC22A77868E}"/>
    <hyperlink ref="B53:C53" location="ガバナンス3.監査役会における報告内訳!A1" display="ガバナンス3." xr:uid="{1C24FBB9-CF2B-49CA-A06D-D6C0149C071C}"/>
    <hyperlink ref="B54:C54" location="ガバナンス4.役員報酬!A1" display="ガバナンス4." xr:uid="{B6770665-B2C0-49D8-8939-3F6790F1F4F0}"/>
    <hyperlink ref="B56:C56" location="ガバナンス6.内部通報制度利用実績!A1" display="ガバナンス6." xr:uid="{11B34847-4790-4D1D-814E-072045BC5030}"/>
    <hyperlink ref="B55:C55" location="ガバナンス5.安否確認システムの訓練参加率!A1" display="ガバナンス5." xr:uid="{F9555E54-9DAD-43C3-A2A8-B6EB4DD429E9}"/>
    <hyperlink ref="B57:C57" location="ガバナンス7.各種研修!A1" display="ガバナンス7." xr:uid="{90468DEF-AFA3-43E9-B6A5-D657B6C6A1A4}"/>
    <hyperlink ref="B17:B27" location="環境13.特定プラスチック使用製品提供量の推移!A1" display="環境13." xr:uid="{D8059E82-3A4D-4FCF-869C-50C64CA79BDB}"/>
    <hyperlink ref="C17" location="環境14.プラスチック使用製品産業廃棄物等の排出量!A1" display="プラスチック使用製品産業廃棄物等の排出量" xr:uid="{CD05A304-2086-4AF1-81E9-0E257CD61729}"/>
    <hyperlink ref="B17" location="環境14.プラスチック使用製品産業廃棄物等の排出量!A1" display="環境14." xr:uid="{E9B1220B-6D30-4F62-A61A-63CFB9CCDF1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
  <sheetViews>
    <sheetView workbookViewId="0">
      <selection activeCell="F1" sqref="F1"/>
    </sheetView>
  </sheetViews>
  <sheetFormatPr defaultColWidth="9" defaultRowHeight="15" x14ac:dyDescent="0.45"/>
  <cols>
    <col min="1" max="1" width="38.8984375" style="5" customWidth="1"/>
    <col min="2" max="2" width="15.3984375" style="5" customWidth="1"/>
    <col min="3" max="4" width="12.59765625" style="5" customWidth="1"/>
    <col min="5" max="6" width="12.5" style="5" customWidth="1"/>
    <col min="7" max="16384" width="9" style="5"/>
  </cols>
  <sheetData>
    <row r="1" spans="1:6" ht="18" x14ac:dyDescent="0.45">
      <c r="F1" s="116" t="s">
        <v>10</v>
      </c>
    </row>
    <row r="2" spans="1:6" ht="18.600000000000001" x14ac:dyDescent="0.45">
      <c r="A2" s="7" t="s">
        <v>11</v>
      </c>
    </row>
    <row r="5" spans="1:6" x14ac:dyDescent="0.45">
      <c r="A5" s="278" t="s">
        <v>746</v>
      </c>
      <c r="B5" s="278"/>
      <c r="C5" s="278"/>
      <c r="D5" s="278"/>
      <c r="E5" s="278"/>
    </row>
    <row r="6" spans="1:6" x14ac:dyDescent="0.45">
      <c r="A6" s="10" t="s">
        <v>115</v>
      </c>
      <c r="B6" s="10" t="s">
        <v>118</v>
      </c>
      <c r="C6" s="41">
        <v>2019</v>
      </c>
      <c r="D6" s="41">
        <v>2020</v>
      </c>
      <c r="E6" s="41">
        <v>2021</v>
      </c>
      <c r="F6" s="41">
        <v>2022</v>
      </c>
    </row>
    <row r="7" spans="1:6" ht="16.2" x14ac:dyDescent="0.45">
      <c r="A7" s="13" t="s">
        <v>732</v>
      </c>
      <c r="B7" s="23">
        <v>19936</v>
      </c>
      <c r="C7" s="23">
        <v>20208</v>
      </c>
      <c r="D7" s="23">
        <v>20435.3</v>
      </c>
      <c r="E7" s="23">
        <v>20817</v>
      </c>
      <c r="F7" s="23">
        <v>22012</v>
      </c>
    </row>
    <row r="8" spans="1:6" ht="16.2" x14ac:dyDescent="0.45">
      <c r="A8" s="13" t="s">
        <v>117</v>
      </c>
      <c r="B8" s="23">
        <v>38781</v>
      </c>
      <c r="C8" s="23">
        <v>35916</v>
      </c>
      <c r="D8" s="23">
        <v>34751.800000000003</v>
      </c>
      <c r="E8" s="23">
        <v>33995.899999999994</v>
      </c>
      <c r="F8" s="23">
        <v>58</v>
      </c>
    </row>
    <row r="9" spans="1:6" x14ac:dyDescent="0.45">
      <c r="A9" s="47" t="s">
        <v>729</v>
      </c>
      <c r="B9" s="48">
        <v>0.20300000000000001</v>
      </c>
      <c r="C9" s="48">
        <v>0.19800000000000001</v>
      </c>
      <c r="D9" s="48">
        <v>0.189</v>
      </c>
      <c r="E9" s="48">
        <v>0.182</v>
      </c>
      <c r="F9" s="48">
        <v>6.3E-2</v>
      </c>
    </row>
    <row r="10" spans="1:6" x14ac:dyDescent="0.45">
      <c r="A10" s="5" t="s">
        <v>119</v>
      </c>
    </row>
    <row r="11" spans="1:6" x14ac:dyDescent="0.45">
      <c r="A11" s="5" t="s">
        <v>120</v>
      </c>
    </row>
    <row r="13" spans="1:6" x14ac:dyDescent="0.45">
      <c r="B13" s="71"/>
      <c r="E13" s="71"/>
    </row>
    <row r="14" spans="1:6" x14ac:dyDescent="0.45">
      <c r="E14" s="130"/>
    </row>
    <row r="15" spans="1:6" x14ac:dyDescent="0.45">
      <c r="E15" s="131"/>
    </row>
  </sheetData>
  <mergeCells count="1">
    <mergeCell ref="A5:E5"/>
  </mergeCells>
  <phoneticPr fontId="1"/>
  <hyperlinks>
    <hyperlink ref="F1" location="目次!A1" display="目次に戻る" xr:uid="{00000000-0004-0000-08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
  <sheetViews>
    <sheetView workbookViewId="0">
      <selection activeCell="F1" sqref="F1"/>
    </sheetView>
  </sheetViews>
  <sheetFormatPr defaultColWidth="9" defaultRowHeight="15" x14ac:dyDescent="0.45"/>
  <cols>
    <col min="1" max="1" width="35.8984375" style="5" customWidth="1"/>
    <col min="2" max="6" width="12.5" style="5" customWidth="1"/>
    <col min="7" max="16384" width="9" style="5"/>
  </cols>
  <sheetData>
    <row r="1" spans="1:6" ht="18" x14ac:dyDescent="0.45">
      <c r="D1" s="6"/>
      <c r="F1" s="116" t="s">
        <v>10</v>
      </c>
    </row>
    <row r="2" spans="1:6" ht="18.600000000000001" x14ac:dyDescent="0.45">
      <c r="A2" s="7" t="s">
        <v>11</v>
      </c>
    </row>
    <row r="3" spans="1:6" ht="18.600000000000001" x14ac:dyDescent="0.45">
      <c r="A3" s="7"/>
    </row>
    <row r="4" spans="1:6" ht="15" customHeight="1" x14ac:dyDescent="0.45">
      <c r="A4" s="278" t="s">
        <v>747</v>
      </c>
      <c r="B4" s="278"/>
      <c r="C4" s="278"/>
      <c r="D4" s="278"/>
      <c r="E4" s="278"/>
    </row>
    <row r="5" spans="1:6" x14ac:dyDescent="0.45">
      <c r="A5" s="10" t="s">
        <v>115</v>
      </c>
      <c r="B5" s="41">
        <v>2018</v>
      </c>
      <c r="C5" s="41">
        <v>2019</v>
      </c>
      <c r="D5" s="41">
        <v>2020</v>
      </c>
      <c r="E5" s="41">
        <v>2021</v>
      </c>
      <c r="F5" s="41">
        <v>2022</v>
      </c>
    </row>
    <row r="6" spans="1:6" x14ac:dyDescent="0.45">
      <c r="A6" s="13" t="s">
        <v>121</v>
      </c>
      <c r="B6" s="14">
        <v>9850</v>
      </c>
      <c r="C6" s="14">
        <v>9987</v>
      </c>
      <c r="D6" s="14">
        <v>10096.700000000001</v>
      </c>
      <c r="E6" s="14">
        <v>10255.383900000001</v>
      </c>
      <c r="F6" s="14">
        <v>10853</v>
      </c>
    </row>
    <row r="7" spans="1:6" x14ac:dyDescent="0.45">
      <c r="A7" s="13" t="s">
        <v>122</v>
      </c>
      <c r="B7" s="14">
        <v>19602</v>
      </c>
      <c r="C7" s="14">
        <v>19456</v>
      </c>
      <c r="D7" s="14">
        <v>19281.7</v>
      </c>
      <c r="E7" s="14">
        <v>19246.994205097999</v>
      </c>
      <c r="F7" s="14">
        <v>20382</v>
      </c>
    </row>
    <row r="8" spans="1:6" x14ac:dyDescent="0.45">
      <c r="A8" s="47" t="s">
        <v>124</v>
      </c>
      <c r="B8" s="142">
        <v>0.10100000000000001</v>
      </c>
      <c r="C8" s="142">
        <v>0.104</v>
      </c>
      <c r="D8" s="142">
        <v>0.1</v>
      </c>
      <c r="E8" s="142">
        <v>9.8000000000000004E-2</v>
      </c>
      <c r="F8" s="142">
        <v>0.09</v>
      </c>
    </row>
    <row r="9" spans="1:6" x14ac:dyDescent="0.45">
      <c r="A9" s="139" t="s">
        <v>123</v>
      </c>
      <c r="B9" s="139"/>
      <c r="C9" s="139"/>
      <c r="D9" s="139"/>
    </row>
  </sheetData>
  <mergeCells count="1">
    <mergeCell ref="A4:E4"/>
  </mergeCells>
  <phoneticPr fontId="1"/>
  <hyperlinks>
    <hyperlink ref="F1" location="目次!A1" display="目次に戻る" xr:uid="{00000000-0004-0000-09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election activeCell="C28" sqref="C28"/>
    </sheetView>
  </sheetViews>
  <sheetFormatPr defaultColWidth="9" defaultRowHeight="15" x14ac:dyDescent="0.45"/>
  <cols>
    <col min="1" max="1" width="44.09765625" style="5" customWidth="1"/>
    <col min="2" max="3" width="12.09765625" style="5" customWidth="1"/>
    <col min="4" max="4" width="12" style="5" customWidth="1"/>
    <col min="5" max="7" width="12.09765625" style="5" customWidth="1"/>
    <col min="8" max="16384" width="9" style="5"/>
  </cols>
  <sheetData>
    <row r="1" spans="1:6" ht="18" x14ac:dyDescent="0.45">
      <c r="F1" s="116" t="s">
        <v>10</v>
      </c>
    </row>
    <row r="2" spans="1:6" ht="18.600000000000001" x14ac:dyDescent="0.45">
      <c r="A2" s="7" t="s">
        <v>11</v>
      </c>
    </row>
    <row r="3" spans="1:6" ht="18.600000000000001" x14ac:dyDescent="0.45">
      <c r="A3" s="7"/>
    </row>
    <row r="4" spans="1:6" ht="15.75" customHeight="1" x14ac:dyDescent="0.45">
      <c r="A4" s="282" t="s">
        <v>182</v>
      </c>
      <c r="B4" s="304"/>
      <c r="C4" s="304"/>
      <c r="D4" s="304"/>
      <c r="E4" s="304"/>
      <c r="F4" s="304"/>
    </row>
    <row r="5" spans="1:6" ht="18" x14ac:dyDescent="0.45">
      <c r="A5" s="293" t="s">
        <v>748</v>
      </c>
      <c r="B5" s="305"/>
      <c r="C5" s="305"/>
      <c r="D5" s="305"/>
      <c r="E5" s="305"/>
      <c r="F5" s="305"/>
    </row>
    <row r="6" spans="1:6" x14ac:dyDescent="0.45">
      <c r="A6" s="10" t="s">
        <v>115</v>
      </c>
      <c r="B6" s="10">
        <v>2018</v>
      </c>
      <c r="C6" s="41">
        <v>2019</v>
      </c>
      <c r="D6" s="41">
        <v>2020</v>
      </c>
      <c r="E6" s="41">
        <v>2021</v>
      </c>
      <c r="F6" s="41">
        <v>2022</v>
      </c>
    </row>
    <row r="7" spans="1:6" ht="24.75" customHeight="1" x14ac:dyDescent="0.45">
      <c r="A7" s="55" t="s">
        <v>171</v>
      </c>
      <c r="B7" s="56">
        <v>5004</v>
      </c>
      <c r="C7" s="56">
        <v>5033</v>
      </c>
      <c r="D7" s="56">
        <v>4843</v>
      </c>
      <c r="E7" s="56">
        <v>4861</v>
      </c>
      <c r="F7" s="56">
        <v>4490</v>
      </c>
    </row>
    <row r="8" spans="1:6" ht="24.75" customHeight="1" x14ac:dyDescent="0.45">
      <c r="A8" s="55" t="s">
        <v>172</v>
      </c>
      <c r="B8" s="56">
        <v>12285</v>
      </c>
      <c r="C8" s="56">
        <v>12390</v>
      </c>
      <c r="D8" s="56">
        <v>12888</v>
      </c>
      <c r="E8" s="56">
        <v>13582</v>
      </c>
      <c r="F8" s="56">
        <v>15137</v>
      </c>
    </row>
    <row r="9" spans="1:6" ht="24.75" customHeight="1" x14ac:dyDescent="0.45">
      <c r="A9" s="55" t="s">
        <v>162</v>
      </c>
      <c r="B9" s="56">
        <v>322.7</v>
      </c>
      <c r="C9" s="56">
        <v>319.8</v>
      </c>
      <c r="D9" s="56">
        <v>324</v>
      </c>
      <c r="E9" s="56">
        <v>320</v>
      </c>
      <c r="F9" s="56">
        <v>321</v>
      </c>
    </row>
    <row r="10" spans="1:6" ht="18" x14ac:dyDescent="0.45">
      <c r="A10"/>
      <c r="B10"/>
      <c r="C10"/>
      <c r="D10"/>
      <c r="E10"/>
      <c r="F10"/>
    </row>
    <row r="11" spans="1:6" hidden="1" x14ac:dyDescent="0.45">
      <c r="A11" s="10" t="s">
        <v>115</v>
      </c>
      <c r="B11" s="10">
        <v>2017</v>
      </c>
      <c r="C11" s="10">
        <v>2018</v>
      </c>
      <c r="D11" s="41">
        <v>2019</v>
      </c>
      <c r="E11" s="41">
        <v>2020</v>
      </c>
      <c r="F11" s="41">
        <v>2021</v>
      </c>
    </row>
    <row r="12" spans="1:6" ht="16.2" hidden="1" x14ac:dyDescent="0.45">
      <c r="A12" s="13" t="s">
        <v>163</v>
      </c>
      <c r="B12" s="23">
        <v>5673</v>
      </c>
      <c r="C12" s="23">
        <v>5004</v>
      </c>
      <c r="D12" s="23">
        <v>5033</v>
      </c>
      <c r="E12" s="23">
        <v>4843</v>
      </c>
      <c r="F12" s="45">
        <v>4861</v>
      </c>
    </row>
    <row r="13" spans="1:6" ht="16.2" hidden="1" x14ac:dyDescent="0.45">
      <c r="A13" s="13" t="s">
        <v>164</v>
      </c>
      <c r="B13" s="23">
        <v>10339</v>
      </c>
      <c r="C13" s="23">
        <v>10485</v>
      </c>
      <c r="D13" s="23">
        <v>10487</v>
      </c>
      <c r="E13" s="23">
        <v>10902</v>
      </c>
      <c r="F13" s="45">
        <v>11593</v>
      </c>
    </row>
    <row r="14" spans="1:6" hidden="1" x14ac:dyDescent="0.45">
      <c r="A14" s="31" t="s">
        <v>165</v>
      </c>
      <c r="B14" s="53">
        <v>1997.9</v>
      </c>
      <c r="C14" s="53">
        <v>1800.3</v>
      </c>
      <c r="D14" s="53">
        <v>1902.8</v>
      </c>
      <c r="E14" s="53">
        <v>1986.1</v>
      </c>
      <c r="F14" s="54">
        <v>1986.1</v>
      </c>
    </row>
    <row r="15" spans="1:6" hidden="1" x14ac:dyDescent="0.45">
      <c r="A15" s="31" t="s">
        <v>162</v>
      </c>
      <c r="B15" s="53">
        <v>330</v>
      </c>
      <c r="C15" s="53">
        <v>322.7</v>
      </c>
      <c r="D15" s="53">
        <v>319.8</v>
      </c>
      <c r="E15" s="53">
        <v>324</v>
      </c>
      <c r="F15" s="54">
        <v>320</v>
      </c>
    </row>
    <row r="16" spans="1:6" hidden="1" x14ac:dyDescent="0.45"/>
    <row r="17" spans="1:6" ht="18" x14ac:dyDescent="0.45">
      <c r="A17" s="278" t="s">
        <v>955</v>
      </c>
      <c r="B17" s="306"/>
      <c r="C17" s="306"/>
      <c r="D17" s="33"/>
      <c r="E17" s="33"/>
      <c r="F17" s="33"/>
    </row>
    <row r="18" spans="1:6" ht="31.2" x14ac:dyDescent="0.45">
      <c r="A18" s="10"/>
      <c r="B18" s="10" t="s">
        <v>166</v>
      </c>
      <c r="C18" s="10" t="s">
        <v>167</v>
      </c>
    </row>
    <row r="19" spans="1:6" x14ac:dyDescent="0.45">
      <c r="A19" s="13" t="s">
        <v>168</v>
      </c>
      <c r="B19" s="143">
        <v>1761</v>
      </c>
      <c r="C19" s="144">
        <v>0.5</v>
      </c>
    </row>
    <row r="20" spans="1:6" x14ac:dyDescent="0.45">
      <c r="A20" s="13" t="s">
        <v>169</v>
      </c>
      <c r="B20" s="143">
        <v>4822</v>
      </c>
      <c r="C20" s="144">
        <v>1.4</v>
      </c>
    </row>
    <row r="21" spans="1:6" x14ac:dyDescent="0.45">
      <c r="A21" s="13" t="s">
        <v>170</v>
      </c>
      <c r="B21" s="143">
        <v>6583</v>
      </c>
      <c r="C21" s="144">
        <v>1.9</v>
      </c>
    </row>
  </sheetData>
  <mergeCells count="3">
    <mergeCell ref="A4:F4"/>
    <mergeCell ref="A5:F5"/>
    <mergeCell ref="A17:C17"/>
  </mergeCells>
  <phoneticPr fontId="1"/>
  <hyperlinks>
    <hyperlink ref="F1" location="目次!A1" display="目次に戻る" xr:uid="{AF97EC84-B5C6-4809-85C7-CEC49546D1E0}"/>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workbookViewId="0">
      <selection activeCell="F1" sqref="F1"/>
    </sheetView>
  </sheetViews>
  <sheetFormatPr defaultColWidth="9" defaultRowHeight="15" x14ac:dyDescent="0.45"/>
  <cols>
    <col min="1" max="1" width="37.09765625" style="5" customWidth="1"/>
    <col min="2" max="6" width="12.59765625" style="5" customWidth="1"/>
    <col min="7" max="16384" width="9" style="5"/>
  </cols>
  <sheetData>
    <row r="1" spans="1:6" ht="18" x14ac:dyDescent="0.45">
      <c r="D1" s="6"/>
      <c r="F1" s="116" t="s">
        <v>10</v>
      </c>
    </row>
    <row r="2" spans="1:6" ht="18.600000000000001" x14ac:dyDescent="0.45">
      <c r="A2" s="7" t="s">
        <v>11</v>
      </c>
    </row>
    <row r="3" spans="1:6" ht="18.600000000000001" x14ac:dyDescent="0.45">
      <c r="A3" s="7"/>
    </row>
    <row r="4" spans="1:6" x14ac:dyDescent="0.45">
      <c r="A4" s="33" t="s">
        <v>181</v>
      </c>
      <c r="B4" s="31"/>
    </row>
    <row r="5" spans="1:6" x14ac:dyDescent="0.45">
      <c r="A5" s="41" t="s">
        <v>173</v>
      </c>
      <c r="B5" s="10">
        <v>2018</v>
      </c>
      <c r="C5" s="10">
        <v>2019</v>
      </c>
      <c r="D5" s="10">
        <v>2020</v>
      </c>
      <c r="E5" s="10">
        <v>2021</v>
      </c>
      <c r="F5" s="10">
        <v>2022</v>
      </c>
    </row>
    <row r="6" spans="1:6" x14ac:dyDescent="0.45">
      <c r="A6" s="13" t="s">
        <v>174</v>
      </c>
      <c r="B6" s="23">
        <v>96</v>
      </c>
      <c r="C6" s="23">
        <v>79</v>
      </c>
      <c r="D6" s="23">
        <v>72</v>
      </c>
      <c r="E6" s="23">
        <v>72</v>
      </c>
      <c r="F6" s="23">
        <v>50</v>
      </c>
    </row>
    <row r="7" spans="1:6" x14ac:dyDescent="0.45">
      <c r="A7" s="13" t="s">
        <v>175</v>
      </c>
      <c r="B7" s="23">
        <v>4</v>
      </c>
      <c r="C7" s="23">
        <v>3</v>
      </c>
      <c r="D7" s="23">
        <v>2</v>
      </c>
      <c r="E7" s="23">
        <v>2</v>
      </c>
      <c r="F7" s="23">
        <v>4</v>
      </c>
    </row>
    <row r="8" spans="1:6" x14ac:dyDescent="0.45">
      <c r="A8" s="13" t="s">
        <v>176</v>
      </c>
      <c r="B8" s="23">
        <v>329</v>
      </c>
      <c r="C8" s="23">
        <v>303</v>
      </c>
      <c r="D8" s="23">
        <v>311</v>
      </c>
      <c r="E8" s="23">
        <v>456</v>
      </c>
      <c r="F8" s="23">
        <v>210</v>
      </c>
    </row>
    <row r="9" spans="1:6" x14ac:dyDescent="0.45">
      <c r="A9" s="15" t="s">
        <v>177</v>
      </c>
      <c r="B9" s="42">
        <v>825</v>
      </c>
      <c r="C9" s="42">
        <v>962</v>
      </c>
      <c r="D9" s="42">
        <v>846</v>
      </c>
      <c r="E9" s="42">
        <v>954</v>
      </c>
      <c r="F9" s="42">
        <v>577</v>
      </c>
    </row>
    <row r="10" spans="1:6" x14ac:dyDescent="0.45">
      <c r="A10" s="16" t="s">
        <v>178</v>
      </c>
      <c r="B10" s="23">
        <v>96</v>
      </c>
      <c r="C10" s="23">
        <v>89</v>
      </c>
      <c r="D10" s="23">
        <v>34</v>
      </c>
      <c r="E10" s="23">
        <v>52</v>
      </c>
      <c r="F10" s="23">
        <v>17</v>
      </c>
    </row>
    <row r="11" spans="1:6" ht="16.2" x14ac:dyDescent="0.45">
      <c r="A11" s="16" t="s">
        <v>179</v>
      </c>
      <c r="B11" s="23">
        <v>142</v>
      </c>
      <c r="C11" s="23">
        <v>47</v>
      </c>
      <c r="D11" s="23">
        <v>87</v>
      </c>
      <c r="E11" s="23">
        <v>151</v>
      </c>
      <c r="F11" s="23">
        <v>414</v>
      </c>
    </row>
    <row r="12" spans="1:6" x14ac:dyDescent="0.45">
      <c r="A12" s="46" t="s">
        <v>916</v>
      </c>
    </row>
  </sheetData>
  <phoneticPr fontId="1"/>
  <hyperlinks>
    <hyperlink ref="F1" location="目次!A1" display="目次に戻る"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workbookViewId="0">
      <selection activeCell="F1" sqref="F1"/>
    </sheetView>
  </sheetViews>
  <sheetFormatPr defaultColWidth="9" defaultRowHeight="15" x14ac:dyDescent="0.45"/>
  <cols>
    <col min="1" max="1" width="37.09765625" style="5" customWidth="1"/>
    <col min="2" max="6" width="12.59765625" style="5" customWidth="1"/>
    <col min="7" max="16384" width="9" style="5"/>
  </cols>
  <sheetData>
    <row r="1" spans="1:6" ht="18" x14ac:dyDescent="0.45">
      <c r="D1" s="6"/>
      <c r="F1" s="116" t="s">
        <v>10</v>
      </c>
    </row>
    <row r="2" spans="1:6" ht="18.600000000000001" x14ac:dyDescent="0.45">
      <c r="A2" s="7" t="s">
        <v>11</v>
      </c>
      <c r="B2" s="125"/>
      <c r="C2" s="125"/>
      <c r="D2" s="125"/>
    </row>
    <row r="3" spans="1:6" ht="18.600000000000001" x14ac:dyDescent="0.45">
      <c r="A3" s="7"/>
    </row>
    <row r="4" spans="1:6" x14ac:dyDescent="0.45">
      <c r="A4" s="33" t="s">
        <v>180</v>
      </c>
      <c r="B4" s="31"/>
    </row>
    <row r="5" spans="1:6" x14ac:dyDescent="0.45">
      <c r="A5" s="41" t="s">
        <v>418</v>
      </c>
      <c r="B5" s="126">
        <v>2019</v>
      </c>
      <c r="C5" s="126">
        <v>2020</v>
      </c>
      <c r="D5" s="126">
        <v>2021</v>
      </c>
      <c r="E5" s="126">
        <v>2022</v>
      </c>
      <c r="F5" s="126">
        <v>2023</v>
      </c>
    </row>
    <row r="6" spans="1:6" x14ac:dyDescent="0.45">
      <c r="A6" s="263" t="s">
        <v>767</v>
      </c>
      <c r="B6" s="264">
        <v>80.099999999999994</v>
      </c>
      <c r="C6" s="264">
        <v>60.5</v>
      </c>
      <c r="D6" s="264">
        <v>52.8</v>
      </c>
      <c r="E6" s="264">
        <v>21.8</v>
      </c>
      <c r="F6" s="264">
        <v>20</v>
      </c>
    </row>
    <row r="7" spans="1:6" x14ac:dyDescent="0.45">
      <c r="A7" s="265" t="s">
        <v>768</v>
      </c>
      <c r="B7" s="266" t="s">
        <v>306</v>
      </c>
      <c r="C7" s="266" t="s">
        <v>306</v>
      </c>
      <c r="D7" s="264">
        <v>52.7</v>
      </c>
      <c r="E7" s="264">
        <v>21</v>
      </c>
      <c r="F7" s="264">
        <v>19.2</v>
      </c>
    </row>
    <row r="8" spans="1:6" x14ac:dyDescent="0.45">
      <c r="A8" s="263" t="s">
        <v>770</v>
      </c>
      <c r="B8" s="264">
        <v>89.7</v>
      </c>
      <c r="C8" s="264">
        <v>75.5</v>
      </c>
      <c r="D8" s="264">
        <v>87.272727272727266</v>
      </c>
      <c r="E8" s="264">
        <v>41.287878787878789</v>
      </c>
      <c r="F8" s="264">
        <v>91.7</v>
      </c>
    </row>
    <row r="9" spans="1:6" x14ac:dyDescent="0.45">
      <c r="A9" s="265" t="s">
        <v>768</v>
      </c>
      <c r="B9" s="266" t="s">
        <v>306</v>
      </c>
      <c r="C9" s="266" t="s">
        <v>306</v>
      </c>
      <c r="D9" s="264">
        <v>87.107438016528931</v>
      </c>
      <c r="E9" s="264">
        <v>39.848197343453506</v>
      </c>
      <c r="F9" s="264">
        <v>91.4</v>
      </c>
    </row>
    <row r="10" spans="1:6" x14ac:dyDescent="0.45">
      <c r="A10" s="263" t="s">
        <v>771</v>
      </c>
      <c r="B10" s="264">
        <v>9.1999999999999993</v>
      </c>
      <c r="C10" s="264">
        <v>19.600000000000001</v>
      </c>
      <c r="D10" s="264">
        <v>7.7000000000000028</v>
      </c>
      <c r="E10" s="264">
        <v>30.999999999999996</v>
      </c>
      <c r="F10" s="264">
        <v>1.8</v>
      </c>
    </row>
    <row r="11" spans="1:6" x14ac:dyDescent="0.45">
      <c r="A11" s="265" t="s">
        <v>768</v>
      </c>
      <c r="B11" s="266" t="s">
        <v>306</v>
      </c>
      <c r="C11" s="266" t="s">
        <v>306</v>
      </c>
      <c r="D11" s="264">
        <v>7.7999999999999972</v>
      </c>
      <c r="E11" s="264">
        <v>31.700000000000003</v>
      </c>
      <c r="F11" s="264">
        <v>1.8</v>
      </c>
    </row>
    <row r="12" spans="1:6" x14ac:dyDescent="0.45">
      <c r="A12" s="46" t="s">
        <v>772</v>
      </c>
    </row>
  </sheetData>
  <phoneticPr fontId="1"/>
  <hyperlinks>
    <hyperlink ref="F1" location="目次!A1" display="目次に戻る"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80E5D-4E25-46B6-AAE1-B71D58474F13}">
  <dimension ref="A1:D12"/>
  <sheetViews>
    <sheetView workbookViewId="0">
      <selection activeCell="D1" sqref="D1"/>
    </sheetView>
  </sheetViews>
  <sheetFormatPr defaultRowHeight="18" x14ac:dyDescent="0.45"/>
  <cols>
    <col min="1" max="1" width="8.8984375" bestFit="1" customWidth="1"/>
    <col min="2" max="2" width="42.09765625" bestFit="1" customWidth="1"/>
    <col min="3" max="3" width="9.59765625" bestFit="1" customWidth="1"/>
    <col min="4" max="4" width="10.3984375" bestFit="1" customWidth="1"/>
  </cols>
  <sheetData>
    <row r="1" spans="1:4" x14ac:dyDescent="0.45">
      <c r="A1" s="5"/>
      <c r="B1" s="5"/>
      <c r="C1" s="5"/>
      <c r="D1" s="116" t="s">
        <v>10</v>
      </c>
    </row>
    <row r="2" spans="1:4" ht="18.600000000000001" x14ac:dyDescent="0.45">
      <c r="A2" s="7" t="s">
        <v>11</v>
      </c>
      <c r="B2" s="125"/>
      <c r="C2" s="125"/>
      <c r="D2" s="125"/>
    </row>
    <row r="3" spans="1:4" ht="18.600000000000001" x14ac:dyDescent="0.45">
      <c r="A3" s="7"/>
      <c r="B3" s="5"/>
      <c r="C3" s="5"/>
      <c r="D3" s="5"/>
    </row>
    <row r="4" spans="1:4" ht="21.9" customHeight="1" x14ac:dyDescent="0.45">
      <c r="A4" s="278" t="s">
        <v>779</v>
      </c>
      <c r="B4" s="278"/>
      <c r="C4" s="278"/>
      <c r="D4" s="278"/>
    </row>
    <row r="5" spans="1:4" ht="30" customHeight="1" x14ac:dyDescent="0.45">
      <c r="A5" s="310" t="s">
        <v>418</v>
      </c>
      <c r="B5" s="308" t="s">
        <v>780</v>
      </c>
      <c r="C5" s="308" t="s">
        <v>781</v>
      </c>
      <c r="D5" s="126" t="s">
        <v>782</v>
      </c>
    </row>
    <row r="6" spans="1:4" x14ac:dyDescent="0.45">
      <c r="A6" s="311"/>
      <c r="B6" s="309"/>
      <c r="C6" s="309"/>
      <c r="D6" s="126" t="s">
        <v>783</v>
      </c>
    </row>
    <row r="7" spans="1:4" x14ac:dyDescent="0.45">
      <c r="A7" s="307" t="s">
        <v>773</v>
      </c>
      <c r="B7" s="267">
        <v>8660</v>
      </c>
      <c r="C7" s="22" t="s">
        <v>774</v>
      </c>
      <c r="D7" s="22" t="s">
        <v>774</v>
      </c>
    </row>
    <row r="8" spans="1:4" x14ac:dyDescent="0.45">
      <c r="A8" s="307"/>
      <c r="B8" s="42" t="s">
        <v>775</v>
      </c>
      <c r="C8" s="22" t="s">
        <v>774</v>
      </c>
      <c r="D8" s="68">
        <v>3.6999999999999998E-2</v>
      </c>
    </row>
    <row r="9" spans="1:4" x14ac:dyDescent="0.45">
      <c r="A9" s="307" t="s">
        <v>776</v>
      </c>
      <c r="B9" s="23">
        <v>8304</v>
      </c>
      <c r="C9" s="22">
        <f>B9/B7*100</f>
        <v>95.889145496535804</v>
      </c>
      <c r="D9" s="22" t="s">
        <v>777</v>
      </c>
    </row>
    <row r="10" spans="1:4" x14ac:dyDescent="0.45">
      <c r="A10" s="307"/>
      <c r="B10" s="42" t="s">
        <v>778</v>
      </c>
      <c r="C10" s="22">
        <f>533/322*100</f>
        <v>165.52795031055899</v>
      </c>
      <c r="D10" s="68">
        <v>6.4000000000000001E-2</v>
      </c>
    </row>
    <row r="11" spans="1:4" x14ac:dyDescent="0.45">
      <c r="A11" s="5" t="s">
        <v>917</v>
      </c>
      <c r="B11" s="5"/>
      <c r="C11" s="5"/>
      <c r="D11" s="5"/>
    </row>
    <row r="12" spans="1:4" x14ac:dyDescent="0.45">
      <c r="A12" s="5" t="s">
        <v>918</v>
      </c>
      <c r="B12" s="5"/>
      <c r="C12" s="5"/>
      <c r="D12" s="5"/>
    </row>
  </sheetData>
  <mergeCells count="6">
    <mergeCell ref="A4:D4"/>
    <mergeCell ref="A7:A8"/>
    <mergeCell ref="A9:A10"/>
    <mergeCell ref="C5:C6"/>
    <mergeCell ref="B5:B6"/>
    <mergeCell ref="A5:A6"/>
  </mergeCells>
  <phoneticPr fontId="1"/>
  <hyperlinks>
    <hyperlink ref="D1" location="目次!A1" display="目次に戻る" xr:uid="{174083D2-54BF-4751-93ED-47AFA03589E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election activeCell="C1" sqref="C1"/>
    </sheetView>
  </sheetViews>
  <sheetFormatPr defaultColWidth="9" defaultRowHeight="15" x14ac:dyDescent="0.45"/>
  <cols>
    <col min="1" max="1" width="34.59765625" style="5" customWidth="1"/>
    <col min="2" max="3" width="14.09765625" style="5" customWidth="1"/>
    <col min="4" max="16384" width="9" style="5"/>
  </cols>
  <sheetData>
    <row r="1" spans="1:3" ht="18" x14ac:dyDescent="0.45">
      <c r="C1" s="116" t="s">
        <v>10</v>
      </c>
    </row>
    <row r="2" spans="1:3" ht="18.600000000000001" x14ac:dyDescent="0.45">
      <c r="A2" s="7" t="s">
        <v>11</v>
      </c>
    </row>
    <row r="3" spans="1:3" ht="18.600000000000001" x14ac:dyDescent="0.45">
      <c r="A3" s="7"/>
    </row>
    <row r="4" spans="1:3" x14ac:dyDescent="0.45">
      <c r="A4" s="278" t="s">
        <v>785</v>
      </c>
      <c r="B4" s="278"/>
      <c r="C4" s="278"/>
    </row>
    <row r="5" spans="1:3" x14ac:dyDescent="0.45">
      <c r="A5" s="312" t="s">
        <v>184</v>
      </c>
      <c r="B5" s="299" t="s">
        <v>185</v>
      </c>
      <c r="C5" s="300"/>
    </row>
    <row r="6" spans="1:3" x14ac:dyDescent="0.45">
      <c r="A6" s="313"/>
      <c r="B6" s="58" t="s">
        <v>186</v>
      </c>
      <c r="C6" s="58" t="s">
        <v>187</v>
      </c>
    </row>
    <row r="7" spans="1:3" x14ac:dyDescent="0.45">
      <c r="A7" s="13" t="s">
        <v>188</v>
      </c>
      <c r="B7" s="23">
        <v>0</v>
      </c>
      <c r="C7" s="23">
        <v>1</v>
      </c>
    </row>
    <row r="8" spans="1:3" x14ac:dyDescent="0.45">
      <c r="A8" s="13" t="s">
        <v>189</v>
      </c>
      <c r="B8" s="23">
        <v>0</v>
      </c>
      <c r="C8" s="23">
        <v>10</v>
      </c>
    </row>
    <row r="9" spans="1:3" x14ac:dyDescent="0.45">
      <c r="A9" s="13" t="s">
        <v>190</v>
      </c>
      <c r="B9" s="23">
        <v>4</v>
      </c>
      <c r="C9" s="23">
        <v>8</v>
      </c>
    </row>
    <row r="10" spans="1:3" x14ac:dyDescent="0.45">
      <c r="A10" s="13" t="s">
        <v>191</v>
      </c>
      <c r="B10" s="23">
        <v>7</v>
      </c>
      <c r="C10" s="23">
        <v>8</v>
      </c>
    </row>
    <row r="11" spans="1:3" x14ac:dyDescent="0.45">
      <c r="A11" s="13" t="s">
        <v>192</v>
      </c>
      <c r="B11" s="23">
        <v>1</v>
      </c>
      <c r="C11" s="23">
        <v>0</v>
      </c>
    </row>
    <row r="12" spans="1:3" x14ac:dyDescent="0.45">
      <c r="A12" s="13" t="s">
        <v>193</v>
      </c>
      <c r="B12" s="23">
        <v>12</v>
      </c>
      <c r="C12" s="23">
        <v>27</v>
      </c>
    </row>
    <row r="13" spans="1:3" x14ac:dyDescent="0.45">
      <c r="A13" s="277" t="s">
        <v>194</v>
      </c>
      <c r="B13" s="277"/>
      <c r="C13" s="277"/>
    </row>
  </sheetData>
  <mergeCells count="4">
    <mergeCell ref="A4:C4"/>
    <mergeCell ref="A5:A6"/>
    <mergeCell ref="B5:C5"/>
    <mergeCell ref="A13:C13"/>
  </mergeCells>
  <phoneticPr fontId="1"/>
  <hyperlinks>
    <hyperlink ref="C1" location="目次!A1" display="目次に戻る" xr:uid="{00000000-0004-0000-0E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7"/>
  <sheetViews>
    <sheetView workbookViewId="0">
      <selection activeCell="F1" sqref="F1"/>
    </sheetView>
  </sheetViews>
  <sheetFormatPr defaultColWidth="9" defaultRowHeight="15" x14ac:dyDescent="0.45"/>
  <cols>
    <col min="1" max="1" width="18" style="5" customWidth="1"/>
    <col min="2" max="6" width="18.09765625" style="5" customWidth="1"/>
    <col min="7" max="16384" width="9" style="5"/>
  </cols>
  <sheetData>
    <row r="1" spans="1:6" ht="18" x14ac:dyDescent="0.45">
      <c r="D1" s="6"/>
      <c r="F1" s="116" t="s">
        <v>10</v>
      </c>
    </row>
    <row r="2" spans="1:6" ht="18.600000000000001" x14ac:dyDescent="0.45">
      <c r="A2" s="7" t="s">
        <v>11</v>
      </c>
    </row>
    <row r="3" spans="1:6" ht="18.600000000000001" x14ac:dyDescent="0.45">
      <c r="A3" s="7"/>
    </row>
    <row r="4" spans="1:6" x14ac:dyDescent="0.45">
      <c r="A4" s="278" t="s">
        <v>786</v>
      </c>
      <c r="B4" s="278"/>
      <c r="C4" s="278"/>
      <c r="D4" s="278"/>
    </row>
    <row r="5" spans="1:6" x14ac:dyDescent="0.45">
      <c r="A5" s="10" t="s">
        <v>115</v>
      </c>
      <c r="B5" s="10">
        <v>2018</v>
      </c>
      <c r="C5" s="41">
        <v>2019</v>
      </c>
      <c r="D5" s="41">
        <v>2020</v>
      </c>
      <c r="E5" s="41">
        <v>2021</v>
      </c>
      <c r="F5" s="41">
        <v>2022</v>
      </c>
    </row>
    <row r="6" spans="1:6" x14ac:dyDescent="0.45">
      <c r="A6" s="59" t="s">
        <v>195</v>
      </c>
      <c r="B6" s="23">
        <v>90</v>
      </c>
      <c r="C6" s="23">
        <v>120</v>
      </c>
      <c r="D6" s="23">
        <v>0</v>
      </c>
      <c r="E6" s="23">
        <v>0</v>
      </c>
      <c r="F6" s="23">
        <v>640</v>
      </c>
    </row>
    <row r="7" spans="1:6" x14ac:dyDescent="0.45">
      <c r="A7" s="277"/>
      <c r="B7" s="277"/>
      <c r="C7" s="277"/>
      <c r="D7" s="277"/>
    </row>
  </sheetData>
  <mergeCells count="2">
    <mergeCell ref="A4:D4"/>
    <mergeCell ref="A7:D7"/>
  </mergeCells>
  <phoneticPr fontId="1"/>
  <hyperlinks>
    <hyperlink ref="F1" location="目次!A1" display="目次に戻る" xr:uid="{00000000-0004-0000-0F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9"/>
  <sheetViews>
    <sheetView workbookViewId="0">
      <selection activeCell="F1" sqref="F1"/>
    </sheetView>
  </sheetViews>
  <sheetFormatPr defaultColWidth="9" defaultRowHeight="15" x14ac:dyDescent="0.45"/>
  <cols>
    <col min="1" max="1" width="27.09765625" style="5" customWidth="1"/>
    <col min="2" max="6" width="12.5" style="5" customWidth="1"/>
    <col min="7" max="16384" width="9" style="5"/>
  </cols>
  <sheetData>
    <row r="1" spans="1:6" ht="18" x14ac:dyDescent="0.45">
      <c r="D1" s="6"/>
      <c r="F1" s="116" t="s">
        <v>10</v>
      </c>
    </row>
    <row r="2" spans="1:6" ht="18.600000000000001" x14ac:dyDescent="0.45">
      <c r="A2" s="7" t="s">
        <v>11</v>
      </c>
    </row>
    <row r="3" spans="1:6" ht="18.600000000000001" x14ac:dyDescent="0.45">
      <c r="A3" s="7"/>
    </row>
    <row r="4" spans="1:6" x14ac:dyDescent="0.45">
      <c r="A4" s="278" t="s">
        <v>787</v>
      </c>
      <c r="B4" s="278"/>
      <c r="C4" s="278"/>
      <c r="D4" s="278"/>
    </row>
    <row r="5" spans="1:6" x14ac:dyDescent="0.45">
      <c r="A5" s="10" t="s">
        <v>115</v>
      </c>
      <c r="B5" s="41">
        <v>2018</v>
      </c>
      <c r="C5" s="41">
        <v>2019</v>
      </c>
      <c r="D5" s="41">
        <v>2020</v>
      </c>
      <c r="E5" s="41">
        <v>2021</v>
      </c>
      <c r="F5" s="41">
        <v>2022</v>
      </c>
    </row>
    <row r="6" spans="1:6" x14ac:dyDescent="0.45">
      <c r="A6" s="13" t="s">
        <v>291</v>
      </c>
      <c r="B6" s="23">
        <v>1237</v>
      </c>
      <c r="C6" s="23">
        <v>1225</v>
      </c>
      <c r="D6" s="23">
        <v>1200</v>
      </c>
      <c r="E6" s="56">
        <v>1252.7387000000001</v>
      </c>
      <c r="F6" s="56">
        <v>1305</v>
      </c>
    </row>
    <row r="7" spans="1:6" x14ac:dyDescent="0.45">
      <c r="A7" s="13" t="s">
        <v>292</v>
      </c>
      <c r="B7" s="23">
        <v>449</v>
      </c>
      <c r="C7" s="23">
        <v>438</v>
      </c>
      <c r="D7" s="23">
        <v>450</v>
      </c>
      <c r="E7" s="56">
        <v>438.88659999999999</v>
      </c>
      <c r="F7" s="56">
        <v>411</v>
      </c>
    </row>
    <row r="8" spans="1:6" x14ac:dyDescent="0.45">
      <c r="A8" s="47" t="s">
        <v>294</v>
      </c>
      <c r="B8" s="42">
        <v>5.83</v>
      </c>
      <c r="C8" s="42">
        <v>5.94</v>
      </c>
      <c r="D8" s="42">
        <v>5.77</v>
      </c>
      <c r="E8" s="42">
        <v>5.69</v>
      </c>
      <c r="F8" s="42">
        <v>5.0199999999999996</v>
      </c>
    </row>
    <row r="9" spans="1:6" ht="15" customHeight="1" x14ac:dyDescent="0.45">
      <c r="A9" s="314" t="s">
        <v>293</v>
      </c>
      <c r="B9" s="314"/>
      <c r="C9" s="314"/>
      <c r="D9" s="314"/>
      <c r="E9" s="314"/>
      <c r="F9" s="314"/>
    </row>
  </sheetData>
  <mergeCells count="2">
    <mergeCell ref="A4:D4"/>
    <mergeCell ref="A9:F9"/>
  </mergeCells>
  <phoneticPr fontId="1"/>
  <hyperlinks>
    <hyperlink ref="F1" location="目次!A1" display="目次に戻る"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G1"/>
    </sheetView>
  </sheetViews>
  <sheetFormatPr defaultColWidth="9" defaultRowHeight="15" x14ac:dyDescent="0.45"/>
  <cols>
    <col min="1" max="1" width="27.09765625" style="5" customWidth="1"/>
    <col min="2" max="2" width="15.3984375" style="5" customWidth="1"/>
    <col min="3" max="7" width="12.5" style="5" customWidth="1"/>
    <col min="8" max="16384" width="9" style="5"/>
  </cols>
  <sheetData>
    <row r="1" spans="1:7" ht="18" x14ac:dyDescent="0.45">
      <c r="E1" s="6"/>
      <c r="G1" s="116" t="s">
        <v>10</v>
      </c>
    </row>
    <row r="2" spans="1:7" ht="18.600000000000001" x14ac:dyDescent="0.45">
      <c r="A2" s="7" t="s">
        <v>11</v>
      </c>
    </row>
    <row r="3" spans="1:7" ht="18.600000000000001" x14ac:dyDescent="0.45">
      <c r="A3" s="7"/>
    </row>
    <row r="4" spans="1:7" x14ac:dyDescent="0.45">
      <c r="A4" s="278" t="s">
        <v>788</v>
      </c>
      <c r="B4" s="278"/>
      <c r="C4" s="278"/>
      <c r="D4" s="278"/>
      <c r="E4" s="278"/>
    </row>
    <row r="5" spans="1:7" ht="15.6" customHeight="1" x14ac:dyDescent="0.45">
      <c r="A5" s="10" t="s">
        <v>115</v>
      </c>
      <c r="B5" s="10" t="s">
        <v>116</v>
      </c>
      <c r="C5" s="10">
        <v>2018</v>
      </c>
      <c r="D5" s="41">
        <v>2019</v>
      </c>
      <c r="E5" s="41">
        <v>2020</v>
      </c>
      <c r="F5" s="41">
        <v>2021</v>
      </c>
      <c r="G5" s="41">
        <v>2022</v>
      </c>
    </row>
    <row r="6" spans="1:7" x14ac:dyDescent="0.45">
      <c r="A6" s="13" t="s">
        <v>296</v>
      </c>
      <c r="B6" s="14">
        <v>3508</v>
      </c>
      <c r="C6" s="14">
        <v>2350</v>
      </c>
      <c r="D6" s="14">
        <v>2557</v>
      </c>
      <c r="E6" s="14">
        <v>2536</v>
      </c>
      <c r="F6" s="14">
        <v>2571</v>
      </c>
      <c r="G6" s="14">
        <v>2679</v>
      </c>
    </row>
    <row r="7" spans="1:7" x14ac:dyDescent="0.45">
      <c r="A7" s="13" t="s">
        <v>297</v>
      </c>
      <c r="B7" s="142">
        <v>13.246</v>
      </c>
      <c r="C7" s="142">
        <v>8.3680000000000003</v>
      </c>
      <c r="D7" s="142">
        <v>9.2769999999999992</v>
      </c>
      <c r="E7" s="142">
        <v>8.9710000000000001</v>
      </c>
      <c r="F7" s="142">
        <v>8.7319999999999993</v>
      </c>
      <c r="G7" s="142">
        <v>7.7750000000000004</v>
      </c>
    </row>
    <row r="8" spans="1:7" x14ac:dyDescent="0.45">
      <c r="A8" s="5" t="s">
        <v>295</v>
      </c>
    </row>
  </sheetData>
  <mergeCells count="1">
    <mergeCell ref="A4:E4"/>
  </mergeCells>
  <phoneticPr fontId="1"/>
  <hyperlinks>
    <hyperlink ref="G1" location="目次!A1" display="目次に戻る" xr:uid="{00000000-0004-0000-13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C1" sqref="C1"/>
    </sheetView>
  </sheetViews>
  <sheetFormatPr defaultColWidth="9" defaultRowHeight="15" x14ac:dyDescent="0.45"/>
  <cols>
    <col min="1" max="1" width="52.59765625" style="5" customWidth="1"/>
    <col min="2" max="3" width="17.3984375" style="5" customWidth="1"/>
    <col min="4" max="16384" width="9" style="5"/>
  </cols>
  <sheetData>
    <row r="1" spans="1:3" ht="18" x14ac:dyDescent="0.45">
      <c r="C1" s="116" t="s">
        <v>10</v>
      </c>
    </row>
    <row r="2" spans="1:3" ht="18.600000000000001" x14ac:dyDescent="0.45">
      <c r="A2" s="7" t="s">
        <v>11</v>
      </c>
    </row>
    <row r="3" spans="1:3" ht="18.600000000000001" x14ac:dyDescent="0.45">
      <c r="A3" s="7"/>
    </row>
    <row r="4" spans="1:3" x14ac:dyDescent="0.45">
      <c r="A4" s="39" t="s">
        <v>87</v>
      </c>
      <c r="B4" s="37"/>
      <c r="C4" s="43"/>
    </row>
    <row r="5" spans="1:3" x14ac:dyDescent="0.45">
      <c r="A5" s="41"/>
      <c r="B5" s="10" t="s">
        <v>81</v>
      </c>
      <c r="C5" s="10" t="s">
        <v>82</v>
      </c>
    </row>
    <row r="6" spans="1:3" x14ac:dyDescent="0.45">
      <c r="A6" s="13" t="s">
        <v>83</v>
      </c>
      <c r="B6" s="38">
        <v>12</v>
      </c>
      <c r="C6" s="135">
        <v>1</v>
      </c>
    </row>
    <row r="7" spans="1:3" x14ac:dyDescent="0.45">
      <c r="A7" s="13" t="s">
        <v>84</v>
      </c>
      <c r="B7" s="38">
        <v>1</v>
      </c>
      <c r="C7" s="135">
        <v>1</v>
      </c>
    </row>
    <row r="8" spans="1:3" x14ac:dyDescent="0.45">
      <c r="A8" s="15" t="s">
        <v>85</v>
      </c>
      <c r="B8" s="40">
        <v>8</v>
      </c>
      <c r="C8" s="44">
        <v>7.9000000000000001E-2</v>
      </c>
    </row>
    <row r="9" spans="1:3" x14ac:dyDescent="0.45">
      <c r="A9" s="15" t="s">
        <v>86</v>
      </c>
      <c r="B9" s="40">
        <v>6</v>
      </c>
      <c r="C9" s="44">
        <v>0.222</v>
      </c>
    </row>
    <row r="10" spans="1:3" x14ac:dyDescent="0.45">
      <c r="A10" s="276"/>
      <c r="B10" s="276"/>
      <c r="C10" s="276"/>
    </row>
  </sheetData>
  <mergeCells count="1">
    <mergeCell ref="A10:C10"/>
  </mergeCells>
  <phoneticPr fontId="1"/>
  <hyperlinks>
    <hyperlink ref="C1" location="目次!A1" display="目次に戻る"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91"/>
  <sheetViews>
    <sheetView zoomScale="96" zoomScaleNormal="96" workbookViewId="0">
      <selection activeCell="F1" sqref="F1"/>
    </sheetView>
  </sheetViews>
  <sheetFormatPr defaultColWidth="9" defaultRowHeight="15" x14ac:dyDescent="0.45"/>
  <cols>
    <col min="1" max="1" width="20.69921875" style="5" customWidth="1"/>
    <col min="2" max="2" width="14.296875" style="5" customWidth="1"/>
    <col min="3" max="3" width="17.296875" style="5" customWidth="1"/>
    <col min="4" max="4" width="18" style="5" customWidth="1"/>
    <col min="5" max="5" width="22.69921875" style="5" customWidth="1"/>
    <col min="6" max="6" width="16.5" style="5" customWidth="1"/>
    <col min="7" max="16" width="14.296875" style="5" customWidth="1"/>
    <col min="17" max="16384" width="9" style="5"/>
  </cols>
  <sheetData>
    <row r="1" spans="1:16" ht="18" x14ac:dyDescent="0.45">
      <c r="F1" s="116" t="s">
        <v>10</v>
      </c>
      <c r="J1" s="6"/>
      <c r="P1" s="145" t="s">
        <v>10</v>
      </c>
    </row>
    <row r="2" spans="1:16" ht="18.600000000000001" x14ac:dyDescent="0.45">
      <c r="A2" s="7" t="s">
        <v>11</v>
      </c>
    </row>
    <row r="3" spans="1:16" ht="18.600000000000001" x14ac:dyDescent="0.45">
      <c r="A3" s="7"/>
    </row>
    <row r="4" spans="1:16" x14ac:dyDescent="0.45">
      <c r="A4" s="282" t="s">
        <v>820</v>
      </c>
      <c r="B4" s="282"/>
      <c r="C4" s="282"/>
      <c r="D4" s="282"/>
      <c r="E4" s="282"/>
      <c r="F4" s="282"/>
      <c r="G4" s="282"/>
      <c r="H4" s="282"/>
      <c r="I4" s="282"/>
      <c r="J4" s="282"/>
    </row>
    <row r="5" spans="1:16" ht="18" x14ac:dyDescent="0.45">
      <c r="A5"/>
      <c r="B5"/>
      <c r="C5"/>
      <c r="D5"/>
      <c r="E5"/>
      <c r="F5"/>
      <c r="G5"/>
      <c r="H5"/>
      <c r="I5"/>
      <c r="J5"/>
      <c r="K5"/>
    </row>
    <row r="6" spans="1:16" ht="18" customHeight="1" x14ac:dyDescent="0.45">
      <c r="A6" s="278" t="s">
        <v>821</v>
      </c>
      <c r="B6" s="278"/>
      <c r="C6" s="278"/>
      <c r="D6" s="8"/>
      <c r="E6" s="8"/>
      <c r="F6" s="8"/>
      <c r="G6"/>
      <c r="H6"/>
      <c r="I6"/>
      <c r="J6"/>
      <c r="K6"/>
    </row>
    <row r="7" spans="1:16" ht="18" customHeight="1" x14ac:dyDescent="0.45">
      <c r="A7" s="335" t="s">
        <v>790</v>
      </c>
      <c r="B7" s="299">
        <v>2022</v>
      </c>
      <c r="C7" s="338"/>
      <c r="D7" s="338"/>
      <c r="E7" s="338"/>
      <c r="F7" s="300"/>
      <c r="G7"/>
      <c r="H7"/>
      <c r="I7"/>
      <c r="J7"/>
      <c r="K7"/>
    </row>
    <row r="8" spans="1:16" ht="18" x14ac:dyDescent="0.45">
      <c r="A8" s="336"/>
      <c r="B8" s="268"/>
      <c r="C8" s="269" t="s">
        <v>791</v>
      </c>
      <c r="D8" s="269" t="s">
        <v>792</v>
      </c>
      <c r="E8" s="269" t="s">
        <v>793</v>
      </c>
      <c r="F8" s="269" t="s">
        <v>794</v>
      </c>
      <c r="G8"/>
      <c r="H8"/>
      <c r="I8"/>
      <c r="J8"/>
      <c r="K8"/>
    </row>
    <row r="9" spans="1:16" ht="18" x14ac:dyDescent="0.45">
      <c r="A9" s="336"/>
      <c r="B9" s="235" t="s">
        <v>930</v>
      </c>
      <c r="C9" s="236">
        <v>797</v>
      </c>
      <c r="D9" s="236">
        <v>797</v>
      </c>
      <c r="E9" s="236">
        <v>0</v>
      </c>
      <c r="F9" s="237">
        <v>1</v>
      </c>
      <c r="G9"/>
      <c r="H9"/>
      <c r="I9"/>
      <c r="J9"/>
      <c r="K9"/>
    </row>
    <row r="10" spans="1:16" ht="18" x14ac:dyDescent="0.45">
      <c r="A10" s="336"/>
      <c r="B10" s="238" t="s">
        <v>931</v>
      </c>
      <c r="C10" s="239">
        <v>481</v>
      </c>
      <c r="D10" s="239">
        <v>480</v>
      </c>
      <c r="E10" s="240">
        <v>1</v>
      </c>
      <c r="F10" s="241">
        <v>0.99792099792099798</v>
      </c>
      <c r="G10"/>
      <c r="H10"/>
      <c r="I10"/>
      <c r="J10"/>
      <c r="K10"/>
    </row>
    <row r="11" spans="1:16" ht="18" x14ac:dyDescent="0.45">
      <c r="A11" s="336"/>
      <c r="B11" s="238" t="s">
        <v>932</v>
      </c>
      <c r="C11" s="239">
        <v>968</v>
      </c>
      <c r="D11" s="239">
        <v>968</v>
      </c>
      <c r="E11" s="240">
        <v>0</v>
      </c>
      <c r="F11" s="241">
        <v>1</v>
      </c>
      <c r="G11"/>
      <c r="H11"/>
      <c r="I11"/>
      <c r="J11"/>
      <c r="K11"/>
    </row>
    <row r="12" spans="1:16" ht="18" x14ac:dyDescent="0.45">
      <c r="A12" s="336"/>
      <c r="B12" s="238" t="s">
        <v>933</v>
      </c>
      <c r="C12" s="239">
        <v>324</v>
      </c>
      <c r="D12" s="239">
        <v>324</v>
      </c>
      <c r="E12" s="240">
        <v>0</v>
      </c>
      <c r="F12" s="241">
        <v>1</v>
      </c>
      <c r="G12"/>
      <c r="H12"/>
      <c r="I12"/>
      <c r="J12"/>
      <c r="K12"/>
    </row>
    <row r="13" spans="1:16" ht="18" x14ac:dyDescent="0.45">
      <c r="A13" s="336"/>
      <c r="B13" s="238" t="s">
        <v>934</v>
      </c>
      <c r="C13" s="239">
        <v>18</v>
      </c>
      <c r="D13" s="239">
        <v>16</v>
      </c>
      <c r="E13" s="240">
        <v>2</v>
      </c>
      <c r="F13" s="241">
        <v>0.88888888888888884</v>
      </c>
      <c r="G13"/>
      <c r="H13"/>
      <c r="I13"/>
      <c r="J13"/>
      <c r="K13"/>
    </row>
    <row r="14" spans="1:16" ht="18" x14ac:dyDescent="0.45">
      <c r="A14" s="336"/>
      <c r="B14" s="238" t="s">
        <v>935</v>
      </c>
      <c r="C14" s="239">
        <v>4</v>
      </c>
      <c r="D14" s="239">
        <v>4</v>
      </c>
      <c r="E14" s="240">
        <v>0</v>
      </c>
      <c r="F14" s="241">
        <v>1</v>
      </c>
      <c r="G14"/>
      <c r="H14"/>
      <c r="I14"/>
      <c r="J14"/>
      <c r="K14"/>
    </row>
    <row r="15" spans="1:16" ht="18" x14ac:dyDescent="0.45">
      <c r="A15" s="336"/>
      <c r="B15" s="238" t="s">
        <v>936</v>
      </c>
      <c r="C15" s="239">
        <v>58</v>
      </c>
      <c r="D15" s="239">
        <v>50</v>
      </c>
      <c r="E15" s="240">
        <v>8</v>
      </c>
      <c r="F15" s="241">
        <v>0.86206896551724133</v>
      </c>
      <c r="G15"/>
      <c r="H15"/>
      <c r="I15"/>
      <c r="J15"/>
      <c r="K15"/>
    </row>
    <row r="16" spans="1:16" ht="18" x14ac:dyDescent="0.45">
      <c r="A16" s="336"/>
      <c r="B16" s="238" t="s">
        <v>937</v>
      </c>
      <c r="C16" s="239">
        <v>4</v>
      </c>
      <c r="D16" s="239">
        <v>4</v>
      </c>
      <c r="E16" s="240">
        <v>0</v>
      </c>
      <c r="F16" s="241">
        <v>1</v>
      </c>
      <c r="G16"/>
      <c r="H16"/>
      <c r="I16"/>
      <c r="J16"/>
      <c r="K16"/>
    </row>
    <row r="17" spans="1:11" ht="18" x14ac:dyDescent="0.45">
      <c r="A17" s="336"/>
      <c r="B17" s="238" t="s">
        <v>804</v>
      </c>
      <c r="C17" s="239">
        <v>2</v>
      </c>
      <c r="D17" s="239">
        <v>2</v>
      </c>
      <c r="E17" s="240">
        <v>0</v>
      </c>
      <c r="F17" s="241">
        <v>1</v>
      </c>
      <c r="G17"/>
      <c r="H17"/>
      <c r="I17"/>
      <c r="J17"/>
      <c r="K17"/>
    </row>
    <row r="18" spans="1:11" ht="18" x14ac:dyDescent="0.45">
      <c r="A18" s="336"/>
      <c r="B18" s="238" t="s">
        <v>938</v>
      </c>
      <c r="C18" s="239">
        <v>18</v>
      </c>
      <c r="D18" s="239">
        <v>17</v>
      </c>
      <c r="E18" s="240">
        <v>1</v>
      </c>
      <c r="F18" s="241">
        <v>0.94444444444444442</v>
      </c>
      <c r="G18"/>
      <c r="H18"/>
      <c r="I18"/>
      <c r="J18"/>
      <c r="K18"/>
    </row>
    <row r="19" spans="1:11" ht="18" x14ac:dyDescent="0.45">
      <c r="A19" s="336"/>
      <c r="B19" s="242" t="s">
        <v>939</v>
      </c>
      <c r="C19" s="243">
        <v>0</v>
      </c>
      <c r="D19" s="243">
        <v>0</v>
      </c>
      <c r="E19" s="244">
        <v>0</v>
      </c>
      <c r="F19" s="245" t="s">
        <v>769</v>
      </c>
      <c r="G19"/>
      <c r="H19"/>
      <c r="I19"/>
      <c r="J19"/>
      <c r="K19"/>
    </row>
    <row r="20" spans="1:11" ht="18.600000000000001" thickBot="1" x14ac:dyDescent="0.5">
      <c r="A20" s="337"/>
      <c r="B20" s="167" t="s">
        <v>940</v>
      </c>
      <c r="C20" s="168">
        <f>SUM(C9:C19)</f>
        <v>2674</v>
      </c>
      <c r="D20" s="168">
        <f>SUM(D9:D19)</f>
        <v>2662</v>
      </c>
      <c r="E20" s="168">
        <f>SUM(E9:E19)</f>
        <v>12</v>
      </c>
      <c r="F20" s="169">
        <f>+D20/C20</f>
        <v>0.99551234106207931</v>
      </c>
      <c r="G20"/>
      <c r="H20"/>
      <c r="I20"/>
      <c r="J20"/>
      <c r="K20"/>
    </row>
    <row r="21" spans="1:11" ht="18.600000000000001" thickTop="1" x14ac:dyDescent="0.45">
      <c r="A21" s="331" t="s">
        <v>811</v>
      </c>
      <c r="B21" s="246" t="s">
        <v>938</v>
      </c>
      <c r="C21" s="247">
        <v>2</v>
      </c>
      <c r="D21" s="247">
        <v>2</v>
      </c>
      <c r="E21" s="247">
        <v>0</v>
      </c>
      <c r="F21" s="248">
        <f t="shared" ref="F21:F22" si="0">+D21/C21</f>
        <v>1</v>
      </c>
      <c r="G21"/>
      <c r="H21"/>
      <c r="I21"/>
      <c r="J21"/>
      <c r="K21"/>
    </row>
    <row r="22" spans="1:11" ht="18" x14ac:dyDescent="0.45">
      <c r="A22" s="332"/>
      <c r="B22" s="249" t="s">
        <v>939</v>
      </c>
      <c r="C22" s="170">
        <v>3</v>
      </c>
      <c r="D22" s="170">
        <v>3</v>
      </c>
      <c r="E22" s="170">
        <v>0</v>
      </c>
      <c r="F22" s="250">
        <f t="shared" si="0"/>
        <v>1</v>
      </c>
      <c r="G22"/>
      <c r="H22"/>
      <c r="I22"/>
      <c r="J22"/>
      <c r="K22"/>
    </row>
    <row r="23" spans="1:11" ht="18.600000000000001" thickBot="1" x14ac:dyDescent="0.5">
      <c r="A23" s="333"/>
      <c r="B23" s="167" t="s">
        <v>799</v>
      </c>
      <c r="C23" s="168">
        <f>SUM(C21:C22)</f>
        <v>5</v>
      </c>
      <c r="D23" s="168">
        <f>SUM(D21:D22)</f>
        <v>5</v>
      </c>
      <c r="E23" s="168">
        <f>SUM(E21:E22)</f>
        <v>0</v>
      </c>
      <c r="F23" s="169">
        <f>+D23/C23</f>
        <v>1</v>
      </c>
      <c r="G23"/>
      <c r="H23"/>
      <c r="I23"/>
      <c r="J23"/>
      <c r="K23"/>
    </row>
    <row r="24" spans="1:11" ht="18.600000000000001" thickTop="1" x14ac:dyDescent="0.45">
      <c r="A24" s="334" t="s">
        <v>170</v>
      </c>
      <c r="B24" s="334"/>
      <c r="C24" s="170">
        <f>SUM(C23,C20)</f>
        <v>2679</v>
      </c>
      <c r="D24" s="170">
        <f>SUM(D23,D20)</f>
        <v>2667</v>
      </c>
      <c r="E24" s="170">
        <f>SUM(E23,E20)</f>
        <v>12</v>
      </c>
      <c r="F24" s="250">
        <f>+D24/C24</f>
        <v>0.99552071668533038</v>
      </c>
      <c r="G24"/>
      <c r="H24"/>
      <c r="I24"/>
      <c r="J24"/>
      <c r="K24"/>
    </row>
    <row r="25" spans="1:11" ht="18" x14ac:dyDescent="0.45">
      <c r="A25" s="128" t="s">
        <v>730</v>
      </c>
      <c r="B25" s="123"/>
      <c r="C25" s="123"/>
      <c r="D25" s="123"/>
      <c r="E25" s="123"/>
      <c r="F25" s="123"/>
      <c r="G25"/>
      <c r="H25"/>
      <c r="I25"/>
      <c r="J25"/>
      <c r="K25"/>
    </row>
    <row r="26" spans="1:11" ht="18" x14ac:dyDescent="0.45">
      <c r="A26" s="46" t="s">
        <v>941</v>
      </c>
      <c r="B26" s="32"/>
      <c r="C26" s="32"/>
      <c r="D26" s="32"/>
      <c r="E26" s="32"/>
      <c r="F26" s="32"/>
      <c r="G26"/>
      <c r="H26"/>
      <c r="I26"/>
      <c r="J26"/>
      <c r="K26"/>
    </row>
    <row r="27" spans="1:11" ht="18" x14ac:dyDescent="0.45">
      <c r="G27"/>
      <c r="H27"/>
      <c r="I27"/>
      <c r="J27"/>
      <c r="K27"/>
    </row>
    <row r="28" spans="1:11" ht="18.600000000000001" customHeight="1" x14ac:dyDescent="0.45">
      <c r="A28" s="146" t="s">
        <v>789</v>
      </c>
      <c r="B28" s="147"/>
      <c r="C28" s="147"/>
      <c r="D28" s="147"/>
      <c r="E28" s="147"/>
      <c r="F28" s="147"/>
    </row>
    <row r="29" spans="1:11" ht="18.600000000000001" customHeight="1" x14ac:dyDescent="0.45">
      <c r="A29" s="335" t="s">
        <v>790</v>
      </c>
      <c r="B29" s="299">
        <v>2022</v>
      </c>
      <c r="C29" s="338"/>
      <c r="D29" s="338"/>
      <c r="E29" s="338"/>
      <c r="F29" s="300"/>
    </row>
    <row r="30" spans="1:11" ht="18.600000000000001" customHeight="1" x14ac:dyDescent="0.45">
      <c r="A30" s="336"/>
      <c r="B30" s="268"/>
      <c r="C30" s="269" t="s">
        <v>791</v>
      </c>
      <c r="D30" s="269" t="s">
        <v>792</v>
      </c>
      <c r="E30" s="269" t="s">
        <v>793</v>
      </c>
      <c r="F30" s="269" t="s">
        <v>794</v>
      </c>
    </row>
    <row r="31" spans="1:11" ht="18.600000000000001" customHeight="1" x14ac:dyDescent="0.45">
      <c r="A31" s="336"/>
      <c r="B31" s="251" t="s">
        <v>795</v>
      </c>
      <c r="C31" s="252">
        <v>10.7</v>
      </c>
      <c r="D31" s="252">
        <v>10.7</v>
      </c>
      <c r="E31" s="252">
        <v>0</v>
      </c>
      <c r="F31" s="253">
        <v>1</v>
      </c>
    </row>
    <row r="32" spans="1:11" ht="18.600000000000001" customHeight="1" x14ac:dyDescent="0.45">
      <c r="A32" s="336"/>
      <c r="B32" s="238" t="s">
        <v>800</v>
      </c>
      <c r="C32" s="239">
        <v>22.5</v>
      </c>
      <c r="D32" s="239">
        <v>22.5</v>
      </c>
      <c r="E32" s="240">
        <v>0</v>
      </c>
      <c r="F32" s="241">
        <v>1</v>
      </c>
    </row>
    <row r="33" spans="1:6" ht="18.600000000000001" customHeight="1" x14ac:dyDescent="0.45">
      <c r="A33" s="336"/>
      <c r="B33" s="238" t="s">
        <v>304</v>
      </c>
      <c r="C33" s="239">
        <v>2.8</v>
      </c>
      <c r="D33" s="239">
        <v>2.8</v>
      </c>
      <c r="E33" s="240">
        <v>0</v>
      </c>
      <c r="F33" s="241">
        <v>1</v>
      </c>
    </row>
    <row r="34" spans="1:6" ht="18.600000000000001" customHeight="1" x14ac:dyDescent="0.45">
      <c r="A34" s="336"/>
      <c r="B34" s="238" t="s">
        <v>802</v>
      </c>
      <c r="C34" s="239">
        <v>1.8</v>
      </c>
      <c r="D34" s="239">
        <v>1.8</v>
      </c>
      <c r="E34" s="240">
        <v>0</v>
      </c>
      <c r="F34" s="241">
        <v>1</v>
      </c>
    </row>
    <row r="35" spans="1:6" ht="18.600000000000001" customHeight="1" x14ac:dyDescent="0.45">
      <c r="A35" s="336"/>
      <c r="B35" s="238" t="s">
        <v>803</v>
      </c>
      <c r="C35" s="239">
        <v>0</v>
      </c>
      <c r="D35" s="239">
        <v>0</v>
      </c>
      <c r="E35" s="240">
        <v>0</v>
      </c>
      <c r="F35" s="241" t="s">
        <v>769</v>
      </c>
    </row>
    <row r="36" spans="1:6" ht="18.600000000000001" customHeight="1" x14ac:dyDescent="0.45">
      <c r="A36" s="336"/>
      <c r="B36" s="238" t="s">
        <v>804</v>
      </c>
      <c r="C36" s="239">
        <v>0</v>
      </c>
      <c r="D36" s="239">
        <v>0</v>
      </c>
      <c r="E36" s="240">
        <v>0</v>
      </c>
      <c r="F36" s="241" t="s">
        <v>769</v>
      </c>
    </row>
    <row r="37" spans="1:6" ht="18.600000000000001" customHeight="1" x14ac:dyDescent="0.45">
      <c r="A37" s="336"/>
      <c r="B37" s="238" t="s">
        <v>805</v>
      </c>
      <c r="C37" s="239">
        <v>0</v>
      </c>
      <c r="D37" s="239">
        <v>0</v>
      </c>
      <c r="E37" s="240">
        <v>0</v>
      </c>
      <c r="F37" s="241" t="s">
        <v>769</v>
      </c>
    </row>
    <row r="38" spans="1:6" ht="18.600000000000001" customHeight="1" x14ac:dyDescent="0.45">
      <c r="A38" s="336"/>
      <c r="B38" s="238" t="s">
        <v>810</v>
      </c>
      <c r="C38" s="239">
        <v>0</v>
      </c>
      <c r="D38" s="239">
        <v>0</v>
      </c>
      <c r="E38" s="240">
        <v>0</v>
      </c>
      <c r="F38" s="241" t="s">
        <v>769</v>
      </c>
    </row>
    <row r="39" spans="1:6" ht="18.600000000000001" customHeight="1" x14ac:dyDescent="0.45">
      <c r="A39" s="336"/>
      <c r="B39" s="242" t="s">
        <v>80</v>
      </c>
      <c r="C39" s="243">
        <v>5.4</v>
      </c>
      <c r="D39" s="243">
        <v>5.4</v>
      </c>
      <c r="E39" s="244">
        <v>0</v>
      </c>
      <c r="F39" s="245">
        <v>1</v>
      </c>
    </row>
    <row r="40" spans="1:6" ht="18.600000000000001" customHeight="1" thickBot="1" x14ac:dyDescent="0.5">
      <c r="A40" s="337"/>
      <c r="B40" s="167" t="s">
        <v>799</v>
      </c>
      <c r="C40" s="168">
        <f>SUM(C31:C39)</f>
        <v>43.199999999999996</v>
      </c>
      <c r="D40" s="168">
        <f>SUM(D31:D39)</f>
        <v>43.199999999999996</v>
      </c>
      <c r="E40" s="168">
        <f>SUM(E31:E39)</f>
        <v>0</v>
      </c>
      <c r="F40" s="169">
        <f>+D40/C40</f>
        <v>1</v>
      </c>
    </row>
    <row r="41" spans="1:6" ht="18.600000000000001" customHeight="1" thickTop="1" x14ac:dyDescent="0.45">
      <c r="A41" s="331" t="s">
        <v>811</v>
      </c>
      <c r="B41" s="246" t="s">
        <v>812</v>
      </c>
      <c r="C41" s="247">
        <v>7</v>
      </c>
      <c r="D41" s="247">
        <v>7</v>
      </c>
      <c r="E41" s="247">
        <f t="shared" ref="E41:E45" si="1">+C41-D41</f>
        <v>0</v>
      </c>
      <c r="F41" s="248">
        <f>+D41/C41</f>
        <v>1</v>
      </c>
    </row>
    <row r="42" spans="1:6" ht="18.600000000000001" customHeight="1" x14ac:dyDescent="0.45">
      <c r="A42" s="332"/>
      <c r="B42" s="238" t="s">
        <v>813</v>
      </c>
      <c r="C42" s="240">
        <v>0</v>
      </c>
      <c r="D42" s="240">
        <v>0</v>
      </c>
      <c r="E42" s="240">
        <f t="shared" si="1"/>
        <v>0</v>
      </c>
      <c r="F42" s="241" t="s">
        <v>769</v>
      </c>
    </row>
    <row r="43" spans="1:6" ht="18.600000000000001" customHeight="1" x14ac:dyDescent="0.45">
      <c r="A43" s="332"/>
      <c r="B43" s="238" t="s">
        <v>814</v>
      </c>
      <c r="C43" s="240">
        <v>0</v>
      </c>
      <c r="D43" s="240">
        <v>0</v>
      </c>
      <c r="E43" s="240">
        <f t="shared" si="1"/>
        <v>0</v>
      </c>
      <c r="F43" s="241" t="s">
        <v>769</v>
      </c>
    </row>
    <row r="44" spans="1:6" ht="18.600000000000001" customHeight="1" x14ac:dyDescent="0.45">
      <c r="A44" s="332"/>
      <c r="B44" s="238" t="s">
        <v>815</v>
      </c>
      <c r="C44" s="240">
        <v>0.8</v>
      </c>
      <c r="D44" s="240">
        <v>0.8</v>
      </c>
      <c r="E44" s="240">
        <f t="shared" si="1"/>
        <v>0</v>
      </c>
      <c r="F44" s="241">
        <f>+D44/C44</f>
        <v>1</v>
      </c>
    </row>
    <row r="45" spans="1:6" ht="18.600000000000001" customHeight="1" x14ac:dyDescent="0.45">
      <c r="A45" s="332"/>
      <c r="B45" s="242" t="s">
        <v>169</v>
      </c>
      <c r="C45" s="244">
        <v>13</v>
      </c>
      <c r="D45" s="244">
        <v>13</v>
      </c>
      <c r="E45" s="244">
        <f t="shared" si="1"/>
        <v>0</v>
      </c>
      <c r="F45" s="241">
        <f>+D45/C45</f>
        <v>1</v>
      </c>
    </row>
    <row r="46" spans="1:6" ht="18.600000000000001" customHeight="1" thickBot="1" x14ac:dyDescent="0.5">
      <c r="A46" s="333"/>
      <c r="B46" s="167" t="s">
        <v>799</v>
      </c>
      <c r="C46" s="171">
        <f>SUM(C41:C45)</f>
        <v>20.8</v>
      </c>
      <c r="D46" s="171">
        <v>20.8</v>
      </c>
      <c r="E46" s="171">
        <f t="shared" ref="E46" si="2">SUM(E41:E45)</f>
        <v>0</v>
      </c>
      <c r="F46" s="169">
        <f>+D46/C46</f>
        <v>1</v>
      </c>
    </row>
    <row r="47" spans="1:6" ht="18.600000000000001" customHeight="1" thickTop="1" x14ac:dyDescent="0.45">
      <c r="A47" s="334" t="s">
        <v>170</v>
      </c>
      <c r="B47" s="334"/>
      <c r="C47" s="170">
        <f>SUM(C46,C40)</f>
        <v>64</v>
      </c>
      <c r="D47" s="170">
        <f t="shared" ref="D47:E47" si="3">SUM(D46,D40)</f>
        <v>64</v>
      </c>
      <c r="E47" s="170">
        <f t="shared" si="3"/>
        <v>0</v>
      </c>
      <c r="F47" s="250">
        <f>+D47/C47</f>
        <v>1</v>
      </c>
    </row>
    <row r="50" spans="1:7" ht="17.399999999999999" customHeight="1" x14ac:dyDescent="0.45">
      <c r="A50" s="146" t="s">
        <v>816</v>
      </c>
      <c r="B50" s="147"/>
      <c r="C50" s="147"/>
      <c r="D50" s="147"/>
      <c r="E50" s="147"/>
      <c r="F50" s="147"/>
      <c r="G50" s="147"/>
    </row>
    <row r="51" spans="1:7" ht="17.399999999999999" customHeight="1" thickBot="1" x14ac:dyDescent="0.5">
      <c r="A51" s="5" t="s">
        <v>817</v>
      </c>
      <c r="G51" s="148"/>
    </row>
    <row r="52" spans="1:7" ht="17.399999999999999" customHeight="1" x14ac:dyDescent="0.45">
      <c r="A52" s="322"/>
      <c r="B52" s="323"/>
      <c r="C52" s="326">
        <v>2022</v>
      </c>
      <c r="D52" s="327"/>
      <c r="E52" s="327"/>
      <c r="F52" s="328"/>
      <c r="G52" s="148"/>
    </row>
    <row r="53" spans="1:7" ht="17.399999999999999" customHeight="1" x14ac:dyDescent="0.45">
      <c r="A53" s="324"/>
      <c r="B53" s="325"/>
      <c r="C53" s="270" t="s">
        <v>796</v>
      </c>
      <c r="D53" s="270" t="s">
        <v>797</v>
      </c>
      <c r="E53" s="271" t="s">
        <v>798</v>
      </c>
      <c r="F53" s="272" t="s">
        <v>799</v>
      </c>
      <c r="G53" s="148"/>
    </row>
    <row r="54" spans="1:7" ht="17.399999999999999" customHeight="1" x14ac:dyDescent="0.45">
      <c r="A54" s="315" t="s">
        <v>790</v>
      </c>
      <c r="B54" s="153" t="s">
        <v>818</v>
      </c>
      <c r="C54" s="154">
        <v>0</v>
      </c>
      <c r="D54" s="154">
        <v>896</v>
      </c>
      <c r="E54" s="155">
        <v>1088</v>
      </c>
      <c r="F54" s="156">
        <f>SUM(C54:E54)</f>
        <v>1984</v>
      </c>
      <c r="G54" s="148"/>
    </row>
    <row r="55" spans="1:7" ht="17.399999999999999" customHeight="1" x14ac:dyDescent="0.45">
      <c r="A55" s="316"/>
      <c r="B55" s="254" t="s">
        <v>384</v>
      </c>
      <c r="C55" s="255">
        <v>0</v>
      </c>
      <c r="D55" s="255">
        <v>43.199999999999996</v>
      </c>
      <c r="E55" s="256">
        <v>0</v>
      </c>
      <c r="F55" s="257">
        <f t="shared" ref="F55:F58" si="4">SUM(C55:E55)</f>
        <v>43.199999999999996</v>
      </c>
      <c r="G55" s="148"/>
    </row>
    <row r="56" spans="1:7" ht="17.399999999999999" customHeight="1" x14ac:dyDescent="0.45">
      <c r="A56" s="329" t="s">
        <v>799</v>
      </c>
      <c r="B56" s="330"/>
      <c r="C56" s="154">
        <f>SUM(C54:C55)</f>
        <v>0</v>
      </c>
      <c r="D56" s="154">
        <f t="shared" ref="D56:F56" si="5">SUM(D54:D55)</f>
        <v>939.2</v>
      </c>
      <c r="E56" s="155">
        <f t="shared" si="5"/>
        <v>1088</v>
      </c>
      <c r="F56" s="156">
        <f t="shared" si="5"/>
        <v>2027.2</v>
      </c>
      <c r="G56" s="148"/>
    </row>
    <row r="57" spans="1:7" ht="17.399999999999999" customHeight="1" x14ac:dyDescent="0.45">
      <c r="A57" s="315" t="s">
        <v>801</v>
      </c>
      <c r="B57" s="149" t="s">
        <v>818</v>
      </c>
      <c r="C57" s="150">
        <v>0</v>
      </c>
      <c r="D57" s="150">
        <v>0</v>
      </c>
      <c r="E57" s="151">
        <v>0</v>
      </c>
      <c r="F57" s="152">
        <f t="shared" si="4"/>
        <v>0</v>
      </c>
      <c r="G57" s="148"/>
    </row>
    <row r="58" spans="1:7" ht="17.399999999999999" customHeight="1" x14ac:dyDescent="0.45">
      <c r="A58" s="316"/>
      <c r="B58" s="258" t="s">
        <v>384</v>
      </c>
      <c r="C58" s="259">
        <v>0</v>
      </c>
      <c r="D58" s="259">
        <v>20.8</v>
      </c>
      <c r="E58" s="260">
        <v>0</v>
      </c>
      <c r="F58" s="261">
        <f t="shared" si="4"/>
        <v>20.8</v>
      </c>
      <c r="G58" s="148"/>
    </row>
    <row r="59" spans="1:7" ht="17.399999999999999" customHeight="1" thickBot="1" x14ac:dyDescent="0.5">
      <c r="A59" s="317" t="s">
        <v>799</v>
      </c>
      <c r="B59" s="318"/>
      <c r="C59" s="157">
        <f>SUM(C57:C58)</f>
        <v>0</v>
      </c>
      <c r="D59" s="157">
        <f t="shared" ref="D59:F59" si="6">SUM(D57:D58)</f>
        <v>20.8</v>
      </c>
      <c r="E59" s="158">
        <f t="shared" si="6"/>
        <v>0</v>
      </c>
      <c r="F59" s="159">
        <f t="shared" si="6"/>
        <v>20.8</v>
      </c>
      <c r="G59" s="148"/>
    </row>
    <row r="60" spans="1:7" ht="17.399999999999999" customHeight="1" thickTop="1" thickBot="1" x14ac:dyDescent="0.5">
      <c r="A60" s="319" t="s">
        <v>170</v>
      </c>
      <c r="B60" s="320"/>
      <c r="C60" s="160">
        <f>SUM(C59,C56)</f>
        <v>0</v>
      </c>
      <c r="D60" s="160">
        <f t="shared" ref="D60:F60" si="7">SUM(D59,D56)</f>
        <v>960</v>
      </c>
      <c r="E60" s="161">
        <f t="shared" si="7"/>
        <v>1088</v>
      </c>
      <c r="F60" s="162">
        <f t="shared" si="7"/>
        <v>2048</v>
      </c>
      <c r="G60" s="148"/>
    </row>
    <row r="61" spans="1:7" x14ac:dyDescent="0.45">
      <c r="A61" s="5" t="s">
        <v>942</v>
      </c>
      <c r="G61" s="148"/>
    </row>
    <row r="62" spans="1:7" x14ac:dyDescent="0.45">
      <c r="G62" s="148"/>
    </row>
    <row r="63" spans="1:7" ht="17.399999999999999" customHeight="1" thickBot="1" x14ac:dyDescent="0.5">
      <c r="A63" s="5" t="s">
        <v>819</v>
      </c>
      <c r="G63" s="148"/>
    </row>
    <row r="64" spans="1:7" ht="17.399999999999999" customHeight="1" x14ac:dyDescent="0.45">
      <c r="A64" s="322"/>
      <c r="B64" s="323"/>
      <c r="C64" s="326">
        <v>2022</v>
      </c>
      <c r="D64" s="327"/>
      <c r="E64" s="327"/>
      <c r="F64" s="327"/>
      <c r="G64" s="328"/>
    </row>
    <row r="65" spans="1:16" ht="30.6" customHeight="1" x14ac:dyDescent="0.45">
      <c r="A65" s="324"/>
      <c r="B65" s="325"/>
      <c r="C65" s="270" t="s">
        <v>806</v>
      </c>
      <c r="D65" s="270" t="s">
        <v>807</v>
      </c>
      <c r="E65" s="271" t="s">
        <v>808</v>
      </c>
      <c r="F65" s="273" t="s">
        <v>809</v>
      </c>
      <c r="G65" s="272" t="s">
        <v>799</v>
      </c>
    </row>
    <row r="66" spans="1:16" ht="17.399999999999999" customHeight="1" x14ac:dyDescent="0.45">
      <c r="A66" s="315" t="s">
        <v>790</v>
      </c>
      <c r="B66" s="153" t="s">
        <v>818</v>
      </c>
      <c r="C66" s="154">
        <v>678</v>
      </c>
      <c r="D66" s="154">
        <v>12</v>
      </c>
      <c r="E66" s="154">
        <v>0</v>
      </c>
      <c r="F66" s="154">
        <v>0</v>
      </c>
      <c r="G66" s="156">
        <f>SUM(C66:F66)</f>
        <v>690</v>
      </c>
    </row>
    <row r="67" spans="1:16" ht="17.399999999999999" customHeight="1" x14ac:dyDescent="0.45">
      <c r="A67" s="316"/>
      <c r="B67" s="254" t="s">
        <v>384</v>
      </c>
      <c r="C67" s="255">
        <v>0</v>
      </c>
      <c r="D67" s="255">
        <v>0</v>
      </c>
      <c r="E67" s="255">
        <v>0</v>
      </c>
      <c r="F67" s="255">
        <v>0</v>
      </c>
      <c r="G67" s="257">
        <f t="shared" ref="G67:G71" si="8">SUM(C67:F67)</f>
        <v>0</v>
      </c>
    </row>
    <row r="68" spans="1:16" ht="17.399999999999999" customHeight="1" x14ac:dyDescent="0.45">
      <c r="A68" s="329" t="s">
        <v>799</v>
      </c>
      <c r="B68" s="330"/>
      <c r="C68" s="150">
        <f>SUM(C66:C67)</f>
        <v>678</v>
      </c>
      <c r="D68" s="150">
        <f t="shared" ref="D68:F68" si="9">SUM(D66:D67)</f>
        <v>12</v>
      </c>
      <c r="E68" s="150">
        <f t="shared" si="9"/>
        <v>0</v>
      </c>
      <c r="F68" s="150">
        <f t="shared" si="9"/>
        <v>0</v>
      </c>
      <c r="G68" s="152">
        <f t="shared" si="8"/>
        <v>690</v>
      </c>
    </row>
    <row r="69" spans="1:16" ht="17.399999999999999" customHeight="1" x14ac:dyDescent="0.45">
      <c r="A69" s="315" t="s">
        <v>801</v>
      </c>
      <c r="B69" s="153" t="s">
        <v>818</v>
      </c>
      <c r="C69" s="154">
        <v>5</v>
      </c>
      <c r="D69" s="154">
        <v>0</v>
      </c>
      <c r="E69" s="154">
        <v>0</v>
      </c>
      <c r="F69" s="154">
        <v>0</v>
      </c>
      <c r="G69" s="163">
        <f t="shared" si="8"/>
        <v>5</v>
      </c>
    </row>
    <row r="70" spans="1:16" ht="17.399999999999999" customHeight="1" x14ac:dyDescent="0.45">
      <c r="A70" s="316"/>
      <c r="B70" s="254" t="s">
        <v>384</v>
      </c>
      <c r="C70" s="255">
        <v>0</v>
      </c>
      <c r="D70" s="255">
        <v>0</v>
      </c>
      <c r="E70" s="256">
        <v>0</v>
      </c>
      <c r="F70" s="256">
        <v>0</v>
      </c>
      <c r="G70" s="262">
        <f t="shared" si="8"/>
        <v>0</v>
      </c>
    </row>
    <row r="71" spans="1:16" ht="17.399999999999999" customHeight="1" thickBot="1" x14ac:dyDescent="0.5">
      <c r="A71" s="317" t="s">
        <v>799</v>
      </c>
      <c r="B71" s="318"/>
      <c r="C71" s="157">
        <f>SUM(C69:C70)</f>
        <v>5</v>
      </c>
      <c r="D71" s="157">
        <f t="shared" ref="D71:F71" si="10">SUM(D69:D70)</f>
        <v>0</v>
      </c>
      <c r="E71" s="158">
        <f t="shared" si="10"/>
        <v>0</v>
      </c>
      <c r="F71" s="158">
        <f t="shared" si="10"/>
        <v>0</v>
      </c>
      <c r="G71" s="164">
        <f t="shared" si="8"/>
        <v>5</v>
      </c>
    </row>
    <row r="72" spans="1:16" ht="17.399999999999999" customHeight="1" thickTop="1" thickBot="1" x14ac:dyDescent="0.5">
      <c r="A72" s="319" t="s">
        <v>170</v>
      </c>
      <c r="B72" s="320"/>
      <c r="C72" s="160">
        <f>SUM(C68,C71)</f>
        <v>683</v>
      </c>
      <c r="D72" s="160">
        <f t="shared" ref="D72:G72" si="11">SUM(D68,D71)</f>
        <v>12</v>
      </c>
      <c r="E72" s="161">
        <f t="shared" si="11"/>
        <v>0</v>
      </c>
      <c r="F72" s="165">
        <f t="shared" si="11"/>
        <v>0</v>
      </c>
      <c r="G72" s="166">
        <f t="shared" si="11"/>
        <v>695</v>
      </c>
    </row>
    <row r="73" spans="1:16" x14ac:dyDescent="0.45">
      <c r="A73" s="5" t="s">
        <v>943</v>
      </c>
    </row>
    <row r="76" spans="1:16" ht="18" customHeight="1" x14ac:dyDescent="0.45">
      <c r="A76" s="278" t="s">
        <v>944</v>
      </c>
      <c r="B76" s="278"/>
      <c r="C76" s="278"/>
      <c r="D76" s="8"/>
      <c r="E76" s="8"/>
      <c r="F76" s="8"/>
      <c r="G76" s="8"/>
      <c r="H76" s="8"/>
      <c r="I76" s="8"/>
      <c r="J76" s="8"/>
    </row>
    <row r="77" spans="1:16" ht="18" x14ac:dyDescent="0.45">
      <c r="A77" s="321"/>
      <c r="B77" s="284">
        <v>2018</v>
      </c>
      <c r="C77" s="284"/>
      <c r="D77" s="284"/>
      <c r="E77" s="284">
        <v>2019</v>
      </c>
      <c r="F77" s="284"/>
      <c r="G77" s="284"/>
      <c r="H77" s="284">
        <v>2020</v>
      </c>
      <c r="I77" s="284"/>
      <c r="J77" s="284"/>
      <c r="K77" s="284">
        <v>2021</v>
      </c>
      <c r="L77" s="284"/>
      <c r="M77" s="284"/>
      <c r="N77"/>
      <c r="O77"/>
      <c r="P77"/>
    </row>
    <row r="78" spans="1:16" ht="30" x14ac:dyDescent="0.45">
      <c r="A78" s="321"/>
      <c r="B78" s="67" t="s">
        <v>298</v>
      </c>
      <c r="C78" s="67" t="s">
        <v>299</v>
      </c>
      <c r="D78" s="67" t="s">
        <v>300</v>
      </c>
      <c r="E78" s="67" t="s">
        <v>298</v>
      </c>
      <c r="F78" s="67" t="s">
        <v>299</v>
      </c>
      <c r="G78" s="67" t="s">
        <v>300</v>
      </c>
      <c r="H78" s="67" t="s">
        <v>298</v>
      </c>
      <c r="I78" s="67" t="s">
        <v>299</v>
      </c>
      <c r="J78" s="67" t="s">
        <v>300</v>
      </c>
      <c r="K78" s="67" t="s">
        <v>298</v>
      </c>
      <c r="L78" s="67" t="s">
        <v>299</v>
      </c>
      <c r="M78" s="67" t="s">
        <v>300</v>
      </c>
      <c r="N78"/>
      <c r="O78"/>
      <c r="P78"/>
    </row>
    <row r="79" spans="1:16" ht="18" x14ac:dyDescent="0.45">
      <c r="A79" s="13" t="s">
        <v>301</v>
      </c>
      <c r="B79" s="18">
        <v>671</v>
      </c>
      <c r="C79" s="18">
        <v>668</v>
      </c>
      <c r="D79" s="68">
        <v>0.996</v>
      </c>
      <c r="E79" s="18">
        <v>886</v>
      </c>
      <c r="F79" s="18">
        <v>885</v>
      </c>
      <c r="G79" s="68">
        <v>0.996</v>
      </c>
      <c r="H79" s="18">
        <v>869.74</v>
      </c>
      <c r="I79" s="18">
        <v>869.74</v>
      </c>
      <c r="J79" s="68">
        <v>1</v>
      </c>
      <c r="K79" s="18">
        <v>832.61650000000009</v>
      </c>
      <c r="L79" s="18">
        <v>832.61650000000009</v>
      </c>
      <c r="M79" s="68">
        <f>L79/K79</f>
        <v>1</v>
      </c>
      <c r="N79"/>
      <c r="O79"/>
      <c r="P79"/>
    </row>
    <row r="80" spans="1:16" ht="18" x14ac:dyDescent="0.45">
      <c r="A80" s="13" t="s">
        <v>302</v>
      </c>
      <c r="B80" s="18">
        <v>436</v>
      </c>
      <c r="C80" s="18">
        <v>436</v>
      </c>
      <c r="D80" s="68">
        <v>1</v>
      </c>
      <c r="E80" s="18">
        <v>429</v>
      </c>
      <c r="F80" s="18">
        <v>429</v>
      </c>
      <c r="G80" s="68">
        <v>1</v>
      </c>
      <c r="H80" s="18">
        <v>424.86</v>
      </c>
      <c r="I80" s="18">
        <v>424.45</v>
      </c>
      <c r="J80" s="68">
        <v>0.999</v>
      </c>
      <c r="K80" s="18">
        <v>455.54627600000003</v>
      </c>
      <c r="L80" s="18">
        <v>454.36127600000003</v>
      </c>
      <c r="M80" s="68">
        <f t="shared" ref="M80:M89" si="12">L80/K80</f>
        <v>0.9973987275005185</v>
      </c>
      <c r="N80"/>
      <c r="O80"/>
      <c r="P80"/>
    </row>
    <row r="81" spans="1:16" ht="18" x14ac:dyDescent="0.45">
      <c r="A81" s="13" t="s">
        <v>303</v>
      </c>
      <c r="B81" s="18">
        <v>848</v>
      </c>
      <c r="C81" s="18">
        <v>848</v>
      </c>
      <c r="D81" s="68">
        <v>1</v>
      </c>
      <c r="E81" s="18">
        <v>859</v>
      </c>
      <c r="F81" s="18">
        <v>858</v>
      </c>
      <c r="G81" s="68">
        <v>0.999</v>
      </c>
      <c r="H81" s="18">
        <v>858.68</v>
      </c>
      <c r="I81" s="18">
        <v>853.38</v>
      </c>
      <c r="J81" s="68">
        <v>0.99380000000000002</v>
      </c>
      <c r="K81" s="18">
        <v>878.06184899999994</v>
      </c>
      <c r="L81" s="18">
        <v>878.06184899999994</v>
      </c>
      <c r="M81" s="68">
        <f t="shared" si="12"/>
        <v>1</v>
      </c>
      <c r="N81"/>
      <c r="O81"/>
      <c r="P81"/>
    </row>
    <row r="82" spans="1:16" ht="18" x14ac:dyDescent="0.45">
      <c r="A82" s="13" t="s">
        <v>304</v>
      </c>
      <c r="B82" s="18">
        <v>261</v>
      </c>
      <c r="C82" s="18">
        <v>261</v>
      </c>
      <c r="D82" s="68">
        <v>1</v>
      </c>
      <c r="E82" s="18">
        <v>266</v>
      </c>
      <c r="F82" s="18">
        <v>265</v>
      </c>
      <c r="G82" s="68">
        <v>0.996</v>
      </c>
      <c r="H82" s="18">
        <v>275.18</v>
      </c>
      <c r="I82" s="18">
        <v>267.38</v>
      </c>
      <c r="J82" s="68">
        <v>0.97330000000000005</v>
      </c>
      <c r="K82" s="18">
        <v>281.00420000000003</v>
      </c>
      <c r="L82" s="18">
        <v>281.00240000000002</v>
      </c>
      <c r="M82" s="68">
        <f t="shared" si="12"/>
        <v>0.99999359440179181</v>
      </c>
      <c r="N82"/>
      <c r="O82"/>
      <c r="P82"/>
    </row>
    <row r="83" spans="1:16" ht="18" x14ac:dyDescent="0.45">
      <c r="A83" s="13" t="s">
        <v>305</v>
      </c>
      <c r="B83" s="18">
        <v>22</v>
      </c>
      <c r="C83" s="18">
        <v>19</v>
      </c>
      <c r="D83" s="68">
        <v>0.86399999999999999</v>
      </c>
      <c r="E83" s="18">
        <v>19</v>
      </c>
      <c r="F83" s="18">
        <v>16</v>
      </c>
      <c r="G83" s="68">
        <v>0.84199999999999997</v>
      </c>
      <c r="H83" s="18">
        <v>18.22</v>
      </c>
      <c r="I83" s="18">
        <v>15.17</v>
      </c>
      <c r="J83" s="68">
        <v>0.83230000000000004</v>
      </c>
      <c r="K83" s="18">
        <v>18.40043</v>
      </c>
      <c r="L83" s="18">
        <v>15.631430000000002</v>
      </c>
      <c r="M83" s="68">
        <f t="shared" si="12"/>
        <v>0.84951438634858001</v>
      </c>
      <c r="N83"/>
      <c r="O83"/>
      <c r="P83"/>
    </row>
    <row r="84" spans="1:16" ht="18" x14ac:dyDescent="0.45">
      <c r="A84" s="13" t="s">
        <v>307</v>
      </c>
      <c r="B84" s="18">
        <v>4</v>
      </c>
      <c r="C84" s="18">
        <v>4</v>
      </c>
      <c r="D84" s="68">
        <v>1</v>
      </c>
      <c r="E84" s="18">
        <v>4</v>
      </c>
      <c r="F84" s="18">
        <v>4</v>
      </c>
      <c r="G84" s="68">
        <v>1</v>
      </c>
      <c r="H84" s="18">
        <v>5.15</v>
      </c>
      <c r="I84" s="18">
        <v>5.07</v>
      </c>
      <c r="J84" s="68">
        <v>0.9849</v>
      </c>
      <c r="K84" s="18">
        <v>5.6269</v>
      </c>
      <c r="L84" s="18">
        <v>5.5236999999999998</v>
      </c>
      <c r="M84" s="68">
        <f t="shared" si="12"/>
        <v>0.98165952833709502</v>
      </c>
      <c r="N84"/>
      <c r="O84"/>
      <c r="P84"/>
    </row>
    <row r="85" spans="1:16" ht="18" x14ac:dyDescent="0.45">
      <c r="A85" s="13" t="s">
        <v>308</v>
      </c>
      <c r="B85" s="18">
        <v>68</v>
      </c>
      <c r="C85" s="18">
        <v>50</v>
      </c>
      <c r="D85" s="68">
        <v>0.73499999999999999</v>
      </c>
      <c r="E85" s="18">
        <v>68</v>
      </c>
      <c r="F85" s="18">
        <v>46</v>
      </c>
      <c r="G85" s="68">
        <v>0.67600000000000005</v>
      </c>
      <c r="H85" s="18">
        <v>60.23</v>
      </c>
      <c r="I85" s="18">
        <v>50.23</v>
      </c>
      <c r="J85" s="68">
        <v>0.83389999999999997</v>
      </c>
      <c r="K85" s="18">
        <v>55.563990000000004</v>
      </c>
      <c r="L85" s="18">
        <v>45.519990000000007</v>
      </c>
      <c r="M85" s="68">
        <f t="shared" si="12"/>
        <v>0.81923544367494139</v>
      </c>
      <c r="N85"/>
      <c r="O85"/>
      <c r="P85"/>
    </row>
    <row r="86" spans="1:16" ht="18" x14ac:dyDescent="0.45">
      <c r="A86" s="13" t="s">
        <v>309</v>
      </c>
      <c r="B86" s="18">
        <v>36</v>
      </c>
      <c r="C86" s="18">
        <v>36</v>
      </c>
      <c r="D86" s="68">
        <v>1</v>
      </c>
      <c r="E86" s="18">
        <v>20</v>
      </c>
      <c r="F86" s="18">
        <v>19</v>
      </c>
      <c r="G86" s="68">
        <v>0.95</v>
      </c>
      <c r="H86" s="18">
        <v>17.18</v>
      </c>
      <c r="I86" s="18">
        <v>17.16</v>
      </c>
      <c r="J86" s="68">
        <v>0.99880000000000002</v>
      </c>
      <c r="K86" s="18">
        <v>20.6799</v>
      </c>
      <c r="L86" s="18">
        <v>20.6799</v>
      </c>
      <c r="M86" s="68">
        <f t="shared" si="12"/>
        <v>1</v>
      </c>
      <c r="N86"/>
      <c r="O86"/>
      <c r="P86"/>
    </row>
    <row r="87" spans="1:16" ht="18" x14ac:dyDescent="0.45">
      <c r="A87" s="13" t="s">
        <v>310</v>
      </c>
      <c r="B87" s="18">
        <v>2</v>
      </c>
      <c r="C87" s="18">
        <v>2</v>
      </c>
      <c r="D87" s="68">
        <v>1</v>
      </c>
      <c r="E87" s="18">
        <v>3</v>
      </c>
      <c r="F87" s="18">
        <v>3</v>
      </c>
      <c r="G87" s="68">
        <v>1</v>
      </c>
      <c r="H87" s="18">
        <v>1</v>
      </c>
      <c r="I87" s="18">
        <v>0.99</v>
      </c>
      <c r="J87" s="68">
        <v>0.98899999999999999</v>
      </c>
      <c r="K87" s="18">
        <v>1.389</v>
      </c>
      <c r="L87" s="18">
        <v>1.389</v>
      </c>
      <c r="M87" s="68">
        <f t="shared" si="12"/>
        <v>1</v>
      </c>
      <c r="N87"/>
      <c r="O87"/>
      <c r="P87"/>
    </row>
    <row r="88" spans="1:16" ht="18" x14ac:dyDescent="0.45">
      <c r="A88" s="13" t="s">
        <v>311</v>
      </c>
      <c r="B88" s="18">
        <v>2</v>
      </c>
      <c r="C88" s="18">
        <v>2</v>
      </c>
      <c r="D88" s="68">
        <v>1</v>
      </c>
      <c r="E88" s="18">
        <v>2</v>
      </c>
      <c r="F88" s="18">
        <v>2</v>
      </c>
      <c r="G88" s="68">
        <v>1</v>
      </c>
      <c r="H88" s="18">
        <v>2.67</v>
      </c>
      <c r="I88" s="18">
        <v>2.67</v>
      </c>
      <c r="J88" s="68">
        <v>1</v>
      </c>
      <c r="K88" s="18">
        <v>2.3416299999999999</v>
      </c>
      <c r="L88" s="18">
        <v>2.3416299999999999</v>
      </c>
      <c r="M88" s="68">
        <f t="shared" si="12"/>
        <v>1</v>
      </c>
      <c r="N88"/>
      <c r="O88"/>
      <c r="P88"/>
    </row>
    <row r="89" spans="1:16" ht="18" x14ac:dyDescent="0.45">
      <c r="A89" s="13" t="s">
        <v>312</v>
      </c>
      <c r="B89" s="18">
        <v>0</v>
      </c>
      <c r="C89" s="18">
        <v>0</v>
      </c>
      <c r="D89" s="68" t="s">
        <v>306</v>
      </c>
      <c r="E89" s="18">
        <v>1</v>
      </c>
      <c r="F89" s="18">
        <v>1</v>
      </c>
      <c r="G89" s="68">
        <v>1</v>
      </c>
      <c r="H89" s="18">
        <v>2.95</v>
      </c>
      <c r="I89" s="18">
        <v>2.95</v>
      </c>
      <c r="J89" s="68">
        <v>1</v>
      </c>
      <c r="K89" s="18">
        <v>19.600000000000001</v>
      </c>
      <c r="L89" s="18">
        <v>19.600000000000001</v>
      </c>
      <c r="M89" s="68">
        <f t="shared" si="12"/>
        <v>1</v>
      </c>
      <c r="N89"/>
      <c r="O89"/>
      <c r="P89"/>
    </row>
    <row r="90" spans="1:16" ht="18" x14ac:dyDescent="0.45">
      <c r="A90" s="59" t="s">
        <v>93</v>
      </c>
      <c r="B90" s="18">
        <v>2350</v>
      </c>
      <c r="C90" s="18">
        <v>2326</v>
      </c>
      <c r="D90" s="68">
        <v>0.99</v>
      </c>
      <c r="E90" s="18">
        <v>2557</v>
      </c>
      <c r="F90" s="18">
        <v>2528</v>
      </c>
      <c r="G90" s="68">
        <v>0.98899999999999999</v>
      </c>
      <c r="H90" s="18">
        <v>2535.87</v>
      </c>
      <c r="I90" s="18">
        <v>2509.64</v>
      </c>
      <c r="J90" s="68">
        <v>0.98970000000000002</v>
      </c>
      <c r="K90" s="18">
        <f>SUM(K79:K89)</f>
        <v>2570.8306750000002</v>
      </c>
      <c r="L90" s="18">
        <f>SUM(L79:L89)</f>
        <v>2556.7276750000005</v>
      </c>
      <c r="M90" s="68">
        <f>L90/K90</f>
        <v>0.99451422447337978</v>
      </c>
      <c r="N90"/>
      <c r="O90"/>
      <c r="P90"/>
    </row>
    <row r="91" spans="1:16" x14ac:dyDescent="0.45">
      <c r="A91" s="128" t="s">
        <v>730</v>
      </c>
      <c r="B91" s="123"/>
      <c r="C91" s="123"/>
      <c r="D91" s="123"/>
      <c r="E91" s="123"/>
      <c r="F91" s="123"/>
      <c r="G91" s="123"/>
      <c r="H91" s="123"/>
      <c r="I91" s="123"/>
      <c r="J91" s="123"/>
    </row>
  </sheetData>
  <mergeCells count="30">
    <mergeCell ref="A4:J4"/>
    <mergeCell ref="A6:C6"/>
    <mergeCell ref="A7:A20"/>
    <mergeCell ref="B7:F7"/>
    <mergeCell ref="A47:B47"/>
    <mergeCell ref="A56:B56"/>
    <mergeCell ref="A52:B53"/>
    <mergeCell ref="A57:A58"/>
    <mergeCell ref="A59:B59"/>
    <mergeCell ref="A21:A23"/>
    <mergeCell ref="A24:B24"/>
    <mergeCell ref="A29:A40"/>
    <mergeCell ref="B29:F29"/>
    <mergeCell ref="A41:A46"/>
    <mergeCell ref="C52:F52"/>
    <mergeCell ref="A54:A55"/>
    <mergeCell ref="A60:B60"/>
    <mergeCell ref="A64:B65"/>
    <mergeCell ref="C64:G64"/>
    <mergeCell ref="A66:A67"/>
    <mergeCell ref="A68:B68"/>
    <mergeCell ref="A69:A70"/>
    <mergeCell ref="A71:B71"/>
    <mergeCell ref="A72:B72"/>
    <mergeCell ref="K77:M77"/>
    <mergeCell ref="A76:C76"/>
    <mergeCell ref="A77:A78"/>
    <mergeCell ref="B77:D77"/>
    <mergeCell ref="E77:G77"/>
    <mergeCell ref="H77:J77"/>
  </mergeCells>
  <phoneticPr fontId="1"/>
  <hyperlinks>
    <hyperlink ref="P1" location="目次!A1" display="目次に戻る" xr:uid="{9A46931E-413F-4883-B804-483D1D1A6F20}"/>
    <hyperlink ref="F1" location="目次!A1" display="目次に戻る" xr:uid="{9D49F4DB-5AE9-48EE-B8C9-B22473C4AF1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8"/>
  <sheetViews>
    <sheetView view="pageBreakPreview" zoomScale="80" zoomScaleNormal="90" zoomScaleSheetLayoutView="80" workbookViewId="0">
      <selection activeCell="G1" sqref="G1"/>
    </sheetView>
  </sheetViews>
  <sheetFormatPr defaultColWidth="9" defaultRowHeight="15" x14ac:dyDescent="0.45"/>
  <cols>
    <col min="1" max="2" width="28.5" style="5" customWidth="1"/>
    <col min="3" max="4" width="16.8984375" style="5" customWidth="1"/>
    <col min="5" max="6" width="18.09765625" style="5" customWidth="1"/>
    <col min="7" max="7" width="69" style="5" customWidth="1"/>
    <col min="8" max="16384" width="9" style="5"/>
  </cols>
  <sheetData>
    <row r="1" spans="1:7" ht="18" x14ac:dyDescent="0.45">
      <c r="G1" s="116" t="s">
        <v>10</v>
      </c>
    </row>
    <row r="2" spans="1:7" ht="18.600000000000001" x14ac:dyDescent="0.45">
      <c r="A2" s="7" t="s">
        <v>11</v>
      </c>
      <c r="B2" s="7"/>
      <c r="C2" s="7"/>
      <c r="D2" s="7"/>
    </row>
    <row r="3" spans="1:7" ht="18.600000000000001" x14ac:dyDescent="0.45">
      <c r="A3" s="7"/>
      <c r="B3" s="7"/>
      <c r="C3" s="7"/>
      <c r="D3" s="7"/>
    </row>
    <row r="4" spans="1:7" ht="15" customHeight="1" x14ac:dyDescent="0.45">
      <c r="A4" s="97" t="s">
        <v>822</v>
      </c>
      <c r="B4" s="97"/>
      <c r="C4" s="97"/>
      <c r="D4" s="97"/>
      <c r="E4" s="97"/>
      <c r="F4" s="97"/>
      <c r="G4" s="97"/>
    </row>
    <row r="5" spans="1:7" x14ac:dyDescent="0.45">
      <c r="A5" s="312" t="s">
        <v>313</v>
      </c>
      <c r="B5" s="312" t="s">
        <v>314</v>
      </c>
      <c r="C5" s="312" t="s">
        <v>741</v>
      </c>
      <c r="D5" s="312" t="s">
        <v>742</v>
      </c>
      <c r="E5" s="299" t="s">
        <v>315</v>
      </c>
      <c r="F5" s="300"/>
      <c r="G5" s="312" t="s">
        <v>316</v>
      </c>
    </row>
    <row r="6" spans="1:7" ht="30" x14ac:dyDescent="0.45">
      <c r="A6" s="313"/>
      <c r="B6" s="313"/>
      <c r="C6" s="313"/>
      <c r="D6" s="313"/>
      <c r="E6" s="10" t="s">
        <v>317</v>
      </c>
      <c r="F6" s="10" t="s">
        <v>318</v>
      </c>
      <c r="G6" s="313"/>
    </row>
    <row r="7" spans="1:7" ht="45" x14ac:dyDescent="0.45">
      <c r="A7" s="13" t="s">
        <v>319</v>
      </c>
      <c r="B7" s="13" t="s">
        <v>320</v>
      </c>
      <c r="C7" s="172">
        <v>186191</v>
      </c>
      <c r="D7" s="172">
        <v>155171</v>
      </c>
      <c r="E7" s="38">
        <v>62</v>
      </c>
      <c r="F7" s="38" t="s">
        <v>321</v>
      </c>
      <c r="G7" s="52" t="s">
        <v>322</v>
      </c>
    </row>
    <row r="8" spans="1:7" ht="30" x14ac:dyDescent="0.45">
      <c r="A8" s="13" t="s">
        <v>323</v>
      </c>
      <c r="B8" s="13" t="s">
        <v>324</v>
      </c>
      <c r="C8" s="172">
        <v>272235</v>
      </c>
      <c r="D8" s="172">
        <v>226499</v>
      </c>
      <c r="E8" s="38">
        <v>66</v>
      </c>
      <c r="F8" s="38">
        <v>0</v>
      </c>
      <c r="G8" s="52" t="s">
        <v>325</v>
      </c>
    </row>
    <row r="9" spans="1:7" ht="30" x14ac:dyDescent="0.45">
      <c r="A9" s="13" t="s">
        <v>326</v>
      </c>
      <c r="B9" s="13" t="s">
        <v>327</v>
      </c>
      <c r="C9" s="172">
        <v>175306</v>
      </c>
      <c r="D9" s="172">
        <v>137359</v>
      </c>
      <c r="E9" s="38">
        <v>60</v>
      </c>
      <c r="F9" s="38">
        <v>0</v>
      </c>
      <c r="G9" s="52" t="s">
        <v>325</v>
      </c>
    </row>
    <row r="10" spans="1:7" ht="30" x14ac:dyDescent="0.45">
      <c r="A10" s="13" t="s">
        <v>328</v>
      </c>
      <c r="B10" s="13" t="s">
        <v>329</v>
      </c>
      <c r="C10" s="69">
        <v>461801</v>
      </c>
      <c r="D10" s="69">
        <v>242355</v>
      </c>
      <c r="E10" s="38">
        <v>63</v>
      </c>
      <c r="F10" s="38">
        <v>0</v>
      </c>
      <c r="G10" s="52" t="s">
        <v>330</v>
      </c>
    </row>
    <row r="11" spans="1:7" ht="30" x14ac:dyDescent="0.45">
      <c r="A11" s="13" t="s">
        <v>331</v>
      </c>
      <c r="B11" s="13" t="s">
        <v>332</v>
      </c>
      <c r="C11" s="172">
        <v>194751</v>
      </c>
      <c r="D11" s="172">
        <v>143450</v>
      </c>
      <c r="E11" s="38">
        <v>61</v>
      </c>
      <c r="F11" s="38">
        <v>0</v>
      </c>
      <c r="G11" s="52" t="s">
        <v>325</v>
      </c>
    </row>
    <row r="12" spans="1:7" ht="45" x14ac:dyDescent="0.45">
      <c r="A12" s="13" t="s">
        <v>333</v>
      </c>
      <c r="B12" s="13" t="s">
        <v>334</v>
      </c>
      <c r="C12" s="172">
        <v>92372</v>
      </c>
      <c r="D12" s="172">
        <v>50178</v>
      </c>
      <c r="E12" s="38">
        <v>58</v>
      </c>
      <c r="F12" s="38">
        <v>0</v>
      </c>
      <c r="G12" s="52" t="s">
        <v>335</v>
      </c>
    </row>
    <row r="13" spans="1:7" ht="45" x14ac:dyDescent="0.45">
      <c r="A13" s="13" t="s">
        <v>336</v>
      </c>
      <c r="B13" s="13" t="s">
        <v>337</v>
      </c>
      <c r="C13" s="172">
        <v>90573</v>
      </c>
      <c r="D13" s="172">
        <v>25645</v>
      </c>
      <c r="E13" s="38">
        <v>63</v>
      </c>
      <c r="F13" s="38">
        <v>1</v>
      </c>
      <c r="G13" s="52" t="s">
        <v>338</v>
      </c>
    </row>
    <row r="14" spans="1:7" ht="30" x14ac:dyDescent="0.45">
      <c r="A14" s="13" t="s">
        <v>339</v>
      </c>
      <c r="B14" s="13" t="s">
        <v>340</v>
      </c>
      <c r="C14" s="172">
        <v>64542</v>
      </c>
      <c r="D14" s="172">
        <v>28324</v>
      </c>
      <c r="E14" s="38">
        <v>66</v>
      </c>
      <c r="F14" s="38">
        <v>1</v>
      </c>
      <c r="G14" s="52" t="s">
        <v>341</v>
      </c>
    </row>
    <row r="15" spans="1:7" ht="45" x14ac:dyDescent="0.45">
      <c r="A15" s="13" t="s">
        <v>342</v>
      </c>
      <c r="B15" s="13" t="s">
        <v>343</v>
      </c>
      <c r="C15" s="172">
        <v>106932</v>
      </c>
      <c r="D15" s="172">
        <v>60142</v>
      </c>
      <c r="E15" s="38">
        <v>65</v>
      </c>
      <c r="F15" s="38">
        <v>2</v>
      </c>
      <c r="G15" s="52" t="s">
        <v>344</v>
      </c>
    </row>
    <row r="16" spans="1:7" ht="60" x14ac:dyDescent="0.45">
      <c r="A16" s="13" t="s">
        <v>345</v>
      </c>
      <c r="B16" s="13" t="s">
        <v>346</v>
      </c>
      <c r="C16" s="172">
        <v>56249</v>
      </c>
      <c r="D16" s="172">
        <v>36013</v>
      </c>
      <c r="E16" s="38">
        <v>92</v>
      </c>
      <c r="F16" s="38">
        <v>2</v>
      </c>
      <c r="G16" s="52" t="s">
        <v>347</v>
      </c>
    </row>
    <row r="17" spans="1:7" ht="45" x14ac:dyDescent="0.45">
      <c r="A17" s="13" t="s">
        <v>348</v>
      </c>
      <c r="B17" s="13" t="s">
        <v>349</v>
      </c>
      <c r="C17" s="172">
        <v>14717</v>
      </c>
      <c r="D17" s="172">
        <v>14543</v>
      </c>
      <c r="E17" s="38">
        <v>106</v>
      </c>
      <c r="F17" s="38">
        <v>1</v>
      </c>
      <c r="G17" s="52" t="s">
        <v>350</v>
      </c>
    </row>
    <row r="18" spans="1:7" x14ac:dyDescent="0.45">
      <c r="A18" s="5" t="s">
        <v>351</v>
      </c>
    </row>
  </sheetData>
  <mergeCells count="6">
    <mergeCell ref="G5:G6"/>
    <mergeCell ref="A5:A6"/>
    <mergeCell ref="B5:B6"/>
    <mergeCell ref="C5:C6"/>
    <mergeCell ref="D5:D6"/>
    <mergeCell ref="E5:F5"/>
  </mergeCells>
  <phoneticPr fontId="1"/>
  <hyperlinks>
    <hyperlink ref="G1" location="目次!A1" display="目次に戻る" xr:uid="{00000000-0004-0000-1500-000000000000}"/>
  </hyperlinks>
  <pageMargins left="0.7" right="0.7" top="0.75" bottom="0.75" header="0.3" footer="0.3"/>
  <pageSetup paperSize="9" scale="3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6"/>
  <sheetViews>
    <sheetView zoomScaleNormal="100" workbookViewId="0">
      <selection activeCell="O1" sqref="O1"/>
    </sheetView>
  </sheetViews>
  <sheetFormatPr defaultColWidth="9" defaultRowHeight="14.4" x14ac:dyDescent="0.45"/>
  <cols>
    <col min="1" max="1" width="33.59765625" style="4" bestFit="1" customWidth="1"/>
    <col min="2" max="2" width="13.5" style="60" bestFit="1" customWidth="1"/>
    <col min="3" max="3" width="10.59765625" style="4" customWidth="1"/>
    <col min="4" max="4" width="11.09765625" style="4" customWidth="1"/>
    <col min="5" max="5" width="12.09765625" style="4" customWidth="1"/>
    <col min="6" max="6" width="6.09765625" style="4" customWidth="1"/>
    <col min="7" max="7" width="9.09765625" style="4" bestFit="1" customWidth="1"/>
    <col min="8" max="8" width="9.59765625" style="4" customWidth="1"/>
    <col min="9" max="10" width="11.09765625" style="4" bestFit="1" customWidth="1"/>
    <col min="11" max="11" width="9.59765625" style="4" bestFit="1" customWidth="1"/>
    <col min="12" max="12" width="9.09765625" style="4" bestFit="1" customWidth="1"/>
    <col min="13" max="13" width="8.09765625" style="4" bestFit="1" customWidth="1"/>
    <col min="14" max="14" width="9.59765625" style="4" bestFit="1" customWidth="1"/>
    <col min="15" max="15" width="11" style="4" bestFit="1" customWidth="1"/>
    <col min="16" max="16384" width="9" style="4"/>
  </cols>
  <sheetData>
    <row r="1" spans="1:15" ht="18" x14ac:dyDescent="0.45">
      <c r="O1" s="116" t="s">
        <v>10</v>
      </c>
    </row>
    <row r="2" spans="1:15" x14ac:dyDescent="0.45">
      <c r="A2" s="61" t="s">
        <v>11</v>
      </c>
      <c r="B2" s="62"/>
    </row>
    <row r="3" spans="1:15" ht="15.75" customHeight="1" x14ac:dyDescent="0.45">
      <c r="A3" s="61"/>
      <c r="B3" s="62"/>
    </row>
    <row r="4" spans="1:15" ht="15.75" customHeight="1" x14ac:dyDescent="0.45">
      <c r="A4" s="343" t="s">
        <v>823</v>
      </c>
      <c r="B4" s="343"/>
      <c r="C4" s="343"/>
      <c r="D4" s="63"/>
      <c r="O4" s="4" t="s">
        <v>196</v>
      </c>
    </row>
    <row r="5" spans="1:15" x14ac:dyDescent="0.45">
      <c r="A5" s="340" t="s">
        <v>197</v>
      </c>
      <c r="B5" s="340" t="s">
        <v>198</v>
      </c>
      <c r="C5" s="340" t="s">
        <v>199</v>
      </c>
      <c r="D5" s="340" t="s">
        <v>200</v>
      </c>
      <c r="E5" s="340"/>
      <c r="F5" s="340"/>
      <c r="G5" s="340"/>
      <c r="H5" s="340"/>
      <c r="I5" s="340" t="s">
        <v>201</v>
      </c>
      <c r="J5" s="340" t="s">
        <v>202</v>
      </c>
      <c r="K5" s="340"/>
      <c r="L5" s="340"/>
      <c r="M5" s="340"/>
      <c r="N5" s="340"/>
      <c r="O5" s="340" t="s">
        <v>203</v>
      </c>
    </row>
    <row r="6" spans="1:15" x14ac:dyDescent="0.45">
      <c r="A6" s="340"/>
      <c r="B6" s="340"/>
      <c r="C6" s="340"/>
      <c r="D6" s="340"/>
      <c r="E6" s="340"/>
      <c r="F6" s="340"/>
      <c r="G6" s="340"/>
      <c r="H6" s="340"/>
      <c r="I6" s="340"/>
      <c r="J6" s="340"/>
      <c r="K6" s="340"/>
      <c r="L6" s="340"/>
      <c r="M6" s="340"/>
      <c r="N6" s="340"/>
      <c r="O6" s="340"/>
    </row>
    <row r="7" spans="1:15" ht="40.5" customHeight="1" x14ac:dyDescent="0.45">
      <c r="A7" s="340"/>
      <c r="B7" s="340"/>
      <c r="C7" s="340"/>
      <c r="D7" s="340" t="s">
        <v>204</v>
      </c>
      <c r="E7" s="340" t="s">
        <v>205</v>
      </c>
      <c r="F7" s="340" t="s">
        <v>206</v>
      </c>
      <c r="G7" s="340" t="s">
        <v>207</v>
      </c>
      <c r="H7" s="340" t="s">
        <v>208</v>
      </c>
      <c r="I7" s="340"/>
      <c r="J7" s="340" t="s">
        <v>209</v>
      </c>
      <c r="K7" s="340" t="s">
        <v>210</v>
      </c>
      <c r="L7" s="341" t="s">
        <v>211</v>
      </c>
      <c r="M7" s="340" t="s">
        <v>212</v>
      </c>
      <c r="N7" s="341" t="s">
        <v>213</v>
      </c>
      <c r="O7" s="340"/>
    </row>
    <row r="8" spans="1:15" x14ac:dyDescent="0.45">
      <c r="A8" s="340"/>
      <c r="B8" s="340"/>
      <c r="C8" s="340"/>
      <c r="D8" s="340"/>
      <c r="E8" s="340"/>
      <c r="F8" s="340"/>
      <c r="G8" s="340"/>
      <c r="H8" s="340"/>
      <c r="I8" s="340"/>
      <c r="J8" s="340"/>
      <c r="K8" s="340"/>
      <c r="L8" s="342"/>
      <c r="M8" s="340"/>
      <c r="N8" s="342"/>
      <c r="O8" s="340"/>
    </row>
    <row r="9" spans="1:15" s="60" customFormat="1" x14ac:dyDescent="0.45">
      <c r="A9" s="65" t="s">
        <v>214</v>
      </c>
      <c r="B9" s="65" t="s">
        <v>215</v>
      </c>
      <c r="C9" s="173">
        <v>161915</v>
      </c>
      <c r="D9" s="173">
        <v>0</v>
      </c>
      <c r="E9" s="173">
        <v>161915</v>
      </c>
      <c r="F9" s="173">
        <v>0</v>
      </c>
      <c r="G9" s="173">
        <v>0</v>
      </c>
      <c r="H9" s="173">
        <v>0</v>
      </c>
      <c r="I9" s="173">
        <v>134022</v>
      </c>
      <c r="J9" s="173">
        <v>131639</v>
      </c>
      <c r="K9" s="173">
        <v>0</v>
      </c>
      <c r="L9" s="173">
        <v>0</v>
      </c>
      <c r="M9" s="173">
        <v>2384</v>
      </c>
      <c r="N9" s="173">
        <v>0</v>
      </c>
      <c r="O9" s="173">
        <v>27893</v>
      </c>
    </row>
    <row r="10" spans="1:15" s="60" customFormat="1" x14ac:dyDescent="0.45">
      <c r="A10" s="65" t="s">
        <v>216</v>
      </c>
      <c r="B10" s="65" t="s">
        <v>217</v>
      </c>
      <c r="C10" s="173">
        <v>357186</v>
      </c>
      <c r="D10" s="173">
        <v>357186</v>
      </c>
      <c r="E10" s="173">
        <v>0</v>
      </c>
      <c r="F10" s="173">
        <v>0</v>
      </c>
      <c r="G10" s="173">
        <v>0</v>
      </c>
      <c r="H10" s="173">
        <v>0</v>
      </c>
      <c r="I10" s="173">
        <v>255967</v>
      </c>
      <c r="J10" s="173">
        <v>0</v>
      </c>
      <c r="K10" s="173">
        <v>251332</v>
      </c>
      <c r="L10" s="173">
        <v>0</v>
      </c>
      <c r="M10" s="173">
        <v>0</v>
      </c>
      <c r="N10" s="173">
        <v>4635</v>
      </c>
      <c r="O10" s="173">
        <v>101219</v>
      </c>
    </row>
    <row r="11" spans="1:15" s="60" customFormat="1" x14ac:dyDescent="0.45">
      <c r="A11" s="65" t="s">
        <v>218</v>
      </c>
      <c r="B11" s="65" t="s">
        <v>219</v>
      </c>
      <c r="C11" s="173">
        <v>55120</v>
      </c>
      <c r="D11" s="173">
        <v>0</v>
      </c>
      <c r="E11" s="173">
        <v>55120</v>
      </c>
      <c r="F11" s="173">
        <v>0</v>
      </c>
      <c r="G11" s="173">
        <v>0</v>
      </c>
      <c r="H11" s="173">
        <v>0</v>
      </c>
      <c r="I11" s="173">
        <v>51345</v>
      </c>
      <c r="J11" s="173">
        <v>51345</v>
      </c>
      <c r="K11" s="173">
        <v>0</v>
      </c>
      <c r="L11" s="173">
        <v>0</v>
      </c>
      <c r="M11" s="173">
        <v>0</v>
      </c>
      <c r="N11" s="173">
        <v>0</v>
      </c>
      <c r="O11" s="173">
        <v>3775</v>
      </c>
    </row>
    <row r="12" spans="1:15" s="60" customFormat="1" ht="14.4" customHeight="1" x14ac:dyDescent="0.45">
      <c r="A12" s="339" t="s">
        <v>220</v>
      </c>
      <c r="B12" s="65" t="s">
        <v>221</v>
      </c>
      <c r="C12" s="173">
        <v>158806</v>
      </c>
      <c r="D12" s="173">
        <v>10471</v>
      </c>
      <c r="E12" s="173">
        <v>148335</v>
      </c>
      <c r="F12" s="173">
        <v>0</v>
      </c>
      <c r="G12" s="173">
        <v>0</v>
      </c>
      <c r="H12" s="173">
        <v>0</v>
      </c>
      <c r="I12" s="173">
        <v>52376</v>
      </c>
      <c r="J12" s="173">
        <v>0</v>
      </c>
      <c r="K12" s="173">
        <v>35481</v>
      </c>
      <c r="L12" s="173">
        <v>0</v>
      </c>
      <c r="M12" s="173">
        <v>0</v>
      </c>
      <c r="N12" s="173">
        <v>15522</v>
      </c>
      <c r="O12" s="173">
        <v>106430</v>
      </c>
    </row>
    <row r="13" spans="1:15" s="60" customFormat="1" ht="14.4" customHeight="1" x14ac:dyDescent="0.45">
      <c r="A13" s="339"/>
      <c r="B13" s="65" t="s">
        <v>222</v>
      </c>
      <c r="C13" s="173">
        <v>187802</v>
      </c>
      <c r="D13" s="173">
        <v>187802</v>
      </c>
      <c r="E13" s="173">
        <v>0</v>
      </c>
      <c r="F13" s="173">
        <v>0</v>
      </c>
      <c r="G13" s="173">
        <v>0</v>
      </c>
      <c r="H13" s="173">
        <v>0</v>
      </c>
      <c r="I13" s="173">
        <v>90120.5</v>
      </c>
      <c r="J13" s="173">
        <v>0</v>
      </c>
      <c r="K13" s="173">
        <v>0</v>
      </c>
      <c r="L13" s="173">
        <v>0</v>
      </c>
      <c r="M13" s="173">
        <v>0</v>
      </c>
      <c r="N13" s="173">
        <v>90120.5</v>
      </c>
      <c r="O13" s="173">
        <v>97681.5</v>
      </c>
    </row>
    <row r="14" spans="1:15" s="60" customFormat="1" ht="28.8" x14ac:dyDescent="0.45">
      <c r="A14" s="65" t="s">
        <v>824</v>
      </c>
      <c r="B14" s="65" t="s">
        <v>223</v>
      </c>
      <c r="C14" s="173">
        <v>147638.7771635727</v>
      </c>
      <c r="D14" s="173">
        <v>0</v>
      </c>
      <c r="E14" s="173">
        <v>147638.7771635727</v>
      </c>
      <c r="F14" s="173">
        <v>0</v>
      </c>
      <c r="G14" s="173">
        <v>0</v>
      </c>
      <c r="H14" s="173">
        <v>0</v>
      </c>
      <c r="I14" s="173">
        <v>83357.297113024033</v>
      </c>
      <c r="J14" s="173">
        <v>83357.297113024033</v>
      </c>
      <c r="K14" s="173">
        <v>0</v>
      </c>
      <c r="L14" s="173">
        <v>0</v>
      </c>
      <c r="M14" s="173">
        <v>0</v>
      </c>
      <c r="N14" s="173">
        <v>0</v>
      </c>
      <c r="O14" s="173">
        <v>64281.480050548664</v>
      </c>
    </row>
    <row r="15" spans="1:15" s="60" customFormat="1" x14ac:dyDescent="0.45">
      <c r="A15" s="65" t="s">
        <v>224</v>
      </c>
      <c r="B15" s="65" t="s">
        <v>225</v>
      </c>
      <c r="C15" s="173">
        <v>608415</v>
      </c>
      <c r="D15" s="173">
        <v>608415</v>
      </c>
      <c r="E15" s="173">
        <v>0</v>
      </c>
      <c r="F15" s="173">
        <v>0</v>
      </c>
      <c r="G15" s="173">
        <v>0</v>
      </c>
      <c r="H15" s="173">
        <v>0</v>
      </c>
      <c r="I15" s="173">
        <v>193035</v>
      </c>
      <c r="J15" s="173">
        <v>193035</v>
      </c>
      <c r="K15" s="173">
        <v>0</v>
      </c>
      <c r="L15" s="173">
        <v>0</v>
      </c>
      <c r="M15" s="173">
        <v>0</v>
      </c>
      <c r="N15" s="173">
        <v>0</v>
      </c>
      <c r="O15" s="173">
        <v>415380</v>
      </c>
    </row>
    <row r="16" spans="1:15" s="60" customFormat="1" x14ac:dyDescent="0.45">
      <c r="A16" s="65" t="s">
        <v>226</v>
      </c>
      <c r="B16" s="65" t="s">
        <v>227</v>
      </c>
      <c r="C16" s="173">
        <v>33471</v>
      </c>
      <c r="D16" s="173">
        <v>0</v>
      </c>
      <c r="E16" s="173">
        <v>33471</v>
      </c>
      <c r="F16" s="173">
        <v>0</v>
      </c>
      <c r="G16" s="173">
        <v>0</v>
      </c>
      <c r="H16" s="173">
        <v>0</v>
      </c>
      <c r="I16" s="173">
        <v>14392.5</v>
      </c>
      <c r="J16" s="173">
        <v>14392.5</v>
      </c>
      <c r="K16" s="173">
        <v>0</v>
      </c>
      <c r="L16" s="173">
        <v>0</v>
      </c>
      <c r="M16" s="173">
        <v>0</v>
      </c>
      <c r="N16" s="173">
        <v>0</v>
      </c>
      <c r="O16" s="173">
        <v>19078.5</v>
      </c>
    </row>
    <row r="17" spans="1:15" s="60" customFormat="1" ht="14.4" customHeight="1" x14ac:dyDescent="0.45">
      <c r="A17" s="339" t="s">
        <v>228</v>
      </c>
      <c r="B17" s="65" t="s">
        <v>229</v>
      </c>
      <c r="C17" s="173">
        <v>117140</v>
      </c>
      <c r="D17" s="173">
        <v>117140</v>
      </c>
      <c r="E17" s="173">
        <v>0</v>
      </c>
      <c r="F17" s="173">
        <v>0</v>
      </c>
      <c r="G17" s="173">
        <v>0</v>
      </c>
      <c r="H17" s="173">
        <v>0</v>
      </c>
      <c r="I17" s="173">
        <v>43680</v>
      </c>
      <c r="J17" s="173">
        <v>0</v>
      </c>
      <c r="K17" s="173">
        <v>43680</v>
      </c>
      <c r="L17" s="173">
        <v>0</v>
      </c>
      <c r="M17" s="173">
        <v>0</v>
      </c>
      <c r="N17" s="173">
        <v>0</v>
      </c>
      <c r="O17" s="173">
        <v>73460</v>
      </c>
    </row>
    <row r="18" spans="1:15" s="60" customFormat="1" ht="14.4" customHeight="1" x14ac:dyDescent="0.45">
      <c r="A18" s="339"/>
      <c r="B18" s="65" t="s">
        <v>230</v>
      </c>
      <c r="C18" s="173">
        <v>291641</v>
      </c>
      <c r="D18" s="173">
        <v>291641</v>
      </c>
      <c r="E18" s="173">
        <v>0</v>
      </c>
      <c r="F18" s="173">
        <v>0</v>
      </c>
      <c r="G18" s="173">
        <v>0</v>
      </c>
      <c r="H18" s="173">
        <v>0</v>
      </c>
      <c r="I18" s="173">
        <v>131481</v>
      </c>
      <c r="J18" s="173">
        <v>114226</v>
      </c>
      <c r="K18" s="173">
        <v>0</v>
      </c>
      <c r="L18" s="173">
        <v>0</v>
      </c>
      <c r="M18" s="173">
        <v>0</v>
      </c>
      <c r="N18" s="173">
        <v>17255</v>
      </c>
      <c r="O18" s="173">
        <v>160160</v>
      </c>
    </row>
    <row r="19" spans="1:15" s="60" customFormat="1" x14ac:dyDescent="0.45">
      <c r="A19" s="339" t="s">
        <v>231</v>
      </c>
      <c r="B19" s="65" t="s">
        <v>232</v>
      </c>
      <c r="C19" s="173">
        <v>195556</v>
      </c>
      <c r="D19" s="173">
        <v>195556</v>
      </c>
      <c r="E19" s="173">
        <v>0</v>
      </c>
      <c r="F19" s="173">
        <v>0</v>
      </c>
      <c r="G19" s="173">
        <v>0</v>
      </c>
      <c r="H19" s="173">
        <v>0</v>
      </c>
      <c r="I19" s="173">
        <v>75123</v>
      </c>
      <c r="J19" s="173">
        <v>0</v>
      </c>
      <c r="K19" s="173">
        <v>75123</v>
      </c>
      <c r="L19" s="173">
        <v>0</v>
      </c>
      <c r="M19" s="173">
        <v>0</v>
      </c>
      <c r="N19" s="173">
        <v>0</v>
      </c>
      <c r="O19" s="173">
        <v>120433</v>
      </c>
    </row>
    <row r="20" spans="1:15" s="60" customFormat="1" ht="29.1" customHeight="1" x14ac:dyDescent="0.45">
      <c r="A20" s="339"/>
      <c r="B20" s="65" t="s">
        <v>233</v>
      </c>
      <c r="C20" s="173">
        <v>276822</v>
      </c>
      <c r="D20" s="173">
        <v>0</v>
      </c>
      <c r="E20" s="173">
        <v>276822</v>
      </c>
      <c r="F20" s="173">
        <v>0</v>
      </c>
      <c r="G20" s="173">
        <v>0</v>
      </c>
      <c r="H20" s="173">
        <v>0</v>
      </c>
      <c r="I20" s="173">
        <v>179934.3</v>
      </c>
      <c r="J20" s="173">
        <v>179934.3</v>
      </c>
      <c r="K20" s="173">
        <v>0</v>
      </c>
      <c r="L20" s="173">
        <v>0</v>
      </c>
      <c r="M20" s="173">
        <v>0</v>
      </c>
      <c r="N20" s="173">
        <v>0</v>
      </c>
      <c r="O20" s="173">
        <v>96887.700000000012</v>
      </c>
    </row>
    <row r="21" spans="1:15" s="60" customFormat="1" x14ac:dyDescent="0.45">
      <c r="A21" s="65" t="s">
        <v>234</v>
      </c>
      <c r="B21" s="65" t="s">
        <v>235</v>
      </c>
      <c r="C21" s="173">
        <v>28546</v>
      </c>
      <c r="D21" s="173">
        <v>0</v>
      </c>
      <c r="E21" s="173">
        <v>28546</v>
      </c>
      <c r="F21" s="173">
        <v>0</v>
      </c>
      <c r="G21" s="173">
        <v>0</v>
      </c>
      <c r="H21" s="173">
        <v>0</v>
      </c>
      <c r="I21" s="173">
        <v>22436</v>
      </c>
      <c r="J21" s="173">
        <v>22436</v>
      </c>
      <c r="K21" s="173">
        <v>0</v>
      </c>
      <c r="L21" s="173">
        <v>0</v>
      </c>
      <c r="M21" s="173">
        <v>0</v>
      </c>
      <c r="N21" s="173">
        <v>0</v>
      </c>
      <c r="O21" s="173">
        <v>6110</v>
      </c>
    </row>
    <row r="22" spans="1:15" s="60" customFormat="1" x14ac:dyDescent="0.45">
      <c r="A22" s="65" t="s">
        <v>236</v>
      </c>
      <c r="B22" s="65" t="s">
        <v>237</v>
      </c>
      <c r="C22" s="173">
        <v>57331</v>
      </c>
      <c r="D22" s="173">
        <v>0</v>
      </c>
      <c r="E22" s="173">
        <v>57331</v>
      </c>
      <c r="F22" s="173">
        <v>0</v>
      </c>
      <c r="G22" s="173">
        <v>0</v>
      </c>
      <c r="H22" s="173">
        <v>0</v>
      </c>
      <c r="I22" s="173">
        <v>26885</v>
      </c>
      <c r="J22" s="173">
        <v>26885</v>
      </c>
      <c r="K22" s="173">
        <v>0</v>
      </c>
      <c r="L22" s="173">
        <v>0</v>
      </c>
      <c r="M22" s="173">
        <v>0</v>
      </c>
      <c r="N22" s="173">
        <v>0</v>
      </c>
      <c r="O22" s="173">
        <v>30446</v>
      </c>
    </row>
    <row r="23" spans="1:15" s="60" customFormat="1" ht="14.4" customHeight="1" x14ac:dyDescent="0.45">
      <c r="A23" s="339" t="s">
        <v>238</v>
      </c>
      <c r="B23" s="65" t="s">
        <v>239</v>
      </c>
      <c r="C23" s="173">
        <v>137365</v>
      </c>
      <c r="D23" s="173">
        <v>0</v>
      </c>
      <c r="E23" s="173">
        <v>137365</v>
      </c>
      <c r="F23" s="173">
        <v>0</v>
      </c>
      <c r="G23" s="173">
        <v>0</v>
      </c>
      <c r="H23" s="173">
        <v>0</v>
      </c>
      <c r="I23" s="173">
        <v>83288</v>
      </c>
      <c r="J23" s="173">
        <v>83288</v>
      </c>
      <c r="K23" s="173">
        <v>0</v>
      </c>
      <c r="L23" s="173">
        <v>0</v>
      </c>
      <c r="M23" s="173">
        <v>0</v>
      </c>
      <c r="N23" s="173">
        <v>0</v>
      </c>
      <c r="O23" s="173">
        <v>54077</v>
      </c>
    </row>
    <row r="24" spans="1:15" s="60" customFormat="1" ht="14.4" customHeight="1" x14ac:dyDescent="0.45">
      <c r="A24" s="339"/>
      <c r="B24" s="65" t="s">
        <v>240</v>
      </c>
      <c r="C24" s="173">
        <v>155087</v>
      </c>
      <c r="D24" s="173">
        <v>0</v>
      </c>
      <c r="E24" s="173">
        <v>155087</v>
      </c>
      <c r="F24" s="173">
        <v>0</v>
      </c>
      <c r="G24" s="173">
        <v>0</v>
      </c>
      <c r="H24" s="173">
        <v>0</v>
      </c>
      <c r="I24" s="173">
        <v>70594</v>
      </c>
      <c r="J24" s="173">
        <v>70594</v>
      </c>
      <c r="K24" s="173">
        <v>0</v>
      </c>
      <c r="L24" s="173">
        <v>0</v>
      </c>
      <c r="M24" s="173">
        <v>0</v>
      </c>
      <c r="N24" s="173">
        <v>0</v>
      </c>
      <c r="O24" s="173">
        <v>84493</v>
      </c>
    </row>
    <row r="25" spans="1:15" s="60" customFormat="1" x14ac:dyDescent="0.45">
      <c r="A25" s="339"/>
      <c r="B25" s="65" t="s">
        <v>241</v>
      </c>
      <c r="C25" s="173">
        <v>230285</v>
      </c>
      <c r="D25" s="173">
        <v>0</v>
      </c>
      <c r="E25" s="173">
        <v>230285</v>
      </c>
      <c r="F25" s="173">
        <v>0</v>
      </c>
      <c r="G25" s="173">
        <v>0</v>
      </c>
      <c r="H25" s="173">
        <v>0</v>
      </c>
      <c r="I25" s="173">
        <v>174895</v>
      </c>
      <c r="J25" s="173">
        <v>174895</v>
      </c>
      <c r="K25" s="173">
        <v>0</v>
      </c>
      <c r="L25" s="173">
        <v>0</v>
      </c>
      <c r="M25" s="173">
        <v>0</v>
      </c>
      <c r="N25" s="173">
        <v>0</v>
      </c>
      <c r="O25" s="173">
        <v>55390</v>
      </c>
    </row>
    <row r="26" spans="1:15" s="60" customFormat="1" x14ac:dyDescent="0.45">
      <c r="A26" s="339"/>
      <c r="B26" s="65" t="s">
        <v>242</v>
      </c>
      <c r="C26" s="173">
        <v>71240</v>
      </c>
      <c r="D26" s="173">
        <v>0</v>
      </c>
      <c r="E26" s="173">
        <v>71240</v>
      </c>
      <c r="F26" s="173">
        <v>0</v>
      </c>
      <c r="G26" s="173">
        <v>0</v>
      </c>
      <c r="H26" s="173">
        <v>0</v>
      </c>
      <c r="I26" s="173">
        <v>42744</v>
      </c>
      <c r="J26" s="173">
        <v>42744</v>
      </c>
      <c r="K26" s="173">
        <v>0</v>
      </c>
      <c r="L26" s="173">
        <v>0</v>
      </c>
      <c r="M26" s="173">
        <v>0</v>
      </c>
      <c r="N26" s="173">
        <v>0</v>
      </c>
      <c r="O26" s="173">
        <v>28496</v>
      </c>
    </row>
    <row r="27" spans="1:15" s="60" customFormat="1" x14ac:dyDescent="0.45">
      <c r="A27" s="339"/>
      <c r="B27" s="65" t="s">
        <v>243</v>
      </c>
      <c r="C27" s="173">
        <v>402426</v>
      </c>
      <c r="D27" s="173">
        <v>0</v>
      </c>
      <c r="E27" s="173">
        <v>402426</v>
      </c>
      <c r="F27" s="173">
        <v>0</v>
      </c>
      <c r="G27" s="173">
        <v>0</v>
      </c>
      <c r="H27" s="173">
        <v>0</v>
      </c>
      <c r="I27" s="173">
        <v>278818</v>
      </c>
      <c r="J27" s="173">
        <v>278818</v>
      </c>
      <c r="K27" s="173">
        <v>0</v>
      </c>
      <c r="L27" s="173">
        <v>0</v>
      </c>
      <c r="M27" s="173">
        <v>0</v>
      </c>
      <c r="N27" s="173">
        <v>0</v>
      </c>
      <c r="O27" s="173">
        <v>123608</v>
      </c>
    </row>
    <row r="28" spans="1:15" s="60" customFormat="1" x14ac:dyDescent="0.45">
      <c r="A28" s="339"/>
      <c r="B28" s="65" t="s">
        <v>244</v>
      </c>
      <c r="C28" s="173">
        <v>309544</v>
      </c>
      <c r="D28" s="173">
        <v>0</v>
      </c>
      <c r="E28" s="173">
        <v>309544</v>
      </c>
      <c r="F28" s="173">
        <v>0</v>
      </c>
      <c r="G28" s="173">
        <v>0</v>
      </c>
      <c r="H28" s="173">
        <v>0</v>
      </c>
      <c r="I28" s="173">
        <v>223097</v>
      </c>
      <c r="J28" s="173">
        <v>176561</v>
      </c>
      <c r="K28" s="173">
        <v>0</v>
      </c>
      <c r="L28" s="173">
        <v>0</v>
      </c>
      <c r="M28" s="173">
        <v>0</v>
      </c>
      <c r="N28" s="173">
        <v>46536</v>
      </c>
      <c r="O28" s="173">
        <v>86447</v>
      </c>
    </row>
    <row r="29" spans="1:15" s="60" customFormat="1" x14ac:dyDescent="0.45">
      <c r="A29" s="65" t="s">
        <v>245</v>
      </c>
      <c r="B29" s="65" t="s">
        <v>246</v>
      </c>
      <c r="C29" s="173">
        <v>96688</v>
      </c>
      <c r="D29" s="173">
        <v>0</v>
      </c>
      <c r="E29" s="173">
        <v>96688</v>
      </c>
      <c r="F29" s="173">
        <v>0</v>
      </c>
      <c r="G29" s="173">
        <v>0</v>
      </c>
      <c r="H29" s="173">
        <v>0</v>
      </c>
      <c r="I29" s="173">
        <v>49343</v>
      </c>
      <c r="J29" s="173">
        <v>0</v>
      </c>
      <c r="K29" s="173">
        <v>49343</v>
      </c>
      <c r="L29" s="173">
        <v>0</v>
      </c>
      <c r="M29" s="173">
        <v>0</v>
      </c>
      <c r="N29" s="173">
        <v>0</v>
      </c>
      <c r="O29" s="173">
        <v>47345</v>
      </c>
    </row>
    <row r="30" spans="1:15" s="60" customFormat="1" ht="28.8" x14ac:dyDescent="0.45">
      <c r="A30" s="65" t="s">
        <v>247</v>
      </c>
      <c r="B30" s="65" t="s">
        <v>248</v>
      </c>
      <c r="C30" s="173">
        <v>75980</v>
      </c>
      <c r="D30" s="173">
        <v>75048</v>
      </c>
      <c r="E30" s="173">
        <v>932</v>
      </c>
      <c r="F30" s="173">
        <v>0</v>
      </c>
      <c r="G30" s="173">
        <v>0</v>
      </c>
      <c r="H30" s="173">
        <v>0</v>
      </c>
      <c r="I30" s="173">
        <v>17918</v>
      </c>
      <c r="J30" s="173">
        <v>0</v>
      </c>
      <c r="K30" s="173">
        <v>0</v>
      </c>
      <c r="L30" s="173">
        <v>0</v>
      </c>
      <c r="M30" s="173">
        <v>0</v>
      </c>
      <c r="N30" s="173">
        <v>17918</v>
      </c>
      <c r="O30" s="173">
        <v>58062</v>
      </c>
    </row>
    <row r="31" spans="1:15" s="60" customFormat="1" x14ac:dyDescent="0.45">
      <c r="A31" s="65" t="s">
        <v>249</v>
      </c>
      <c r="B31" s="65" t="s">
        <v>250</v>
      </c>
      <c r="C31" s="173">
        <v>111349</v>
      </c>
      <c r="D31" s="173">
        <v>0</v>
      </c>
      <c r="E31" s="173">
        <v>111349</v>
      </c>
      <c r="F31" s="173">
        <v>0</v>
      </c>
      <c r="G31" s="173">
        <v>0</v>
      </c>
      <c r="H31" s="173">
        <v>0</v>
      </c>
      <c r="I31" s="173">
        <v>75417</v>
      </c>
      <c r="J31" s="173">
        <v>75417</v>
      </c>
      <c r="K31" s="173">
        <v>0</v>
      </c>
      <c r="L31" s="173">
        <v>0</v>
      </c>
      <c r="M31" s="173">
        <v>0</v>
      </c>
      <c r="N31" s="173">
        <v>0</v>
      </c>
      <c r="O31" s="173">
        <v>35932</v>
      </c>
    </row>
    <row r="32" spans="1:15" s="60" customFormat="1" x14ac:dyDescent="0.45">
      <c r="A32" s="65" t="s">
        <v>251</v>
      </c>
      <c r="B32" s="65" t="s">
        <v>252</v>
      </c>
      <c r="C32" s="173">
        <v>161470.12</v>
      </c>
      <c r="D32" s="173">
        <v>0</v>
      </c>
      <c r="E32" s="173">
        <v>161470.1</v>
      </c>
      <c r="F32" s="173">
        <v>0</v>
      </c>
      <c r="G32" s="173">
        <v>0</v>
      </c>
      <c r="H32" s="173">
        <v>0</v>
      </c>
      <c r="I32" s="173">
        <v>130258.68</v>
      </c>
      <c r="J32" s="173">
        <v>130258.68</v>
      </c>
      <c r="K32" s="173">
        <v>0</v>
      </c>
      <c r="L32" s="173">
        <v>0</v>
      </c>
      <c r="M32" s="173">
        <v>0</v>
      </c>
      <c r="N32" s="173">
        <v>0</v>
      </c>
      <c r="O32" s="173">
        <v>31211.440000000002</v>
      </c>
    </row>
    <row r="33" spans="1:15" s="60" customFormat="1" x14ac:dyDescent="0.45">
      <c r="A33" s="65" t="s">
        <v>253</v>
      </c>
      <c r="B33" s="65" t="s">
        <v>254</v>
      </c>
      <c r="C33" s="173">
        <v>0</v>
      </c>
      <c r="D33" s="173">
        <v>0</v>
      </c>
      <c r="E33" s="173">
        <v>0</v>
      </c>
      <c r="F33" s="173">
        <v>0</v>
      </c>
      <c r="G33" s="173">
        <v>0</v>
      </c>
      <c r="H33" s="173">
        <v>0</v>
      </c>
      <c r="I33" s="173">
        <v>0</v>
      </c>
      <c r="J33" s="173">
        <v>0</v>
      </c>
      <c r="K33" s="173">
        <v>0</v>
      </c>
      <c r="L33" s="173">
        <v>0</v>
      </c>
      <c r="M33" s="173">
        <v>0</v>
      </c>
      <c r="N33" s="173">
        <v>0</v>
      </c>
      <c r="O33" s="173">
        <v>0</v>
      </c>
    </row>
    <row r="34" spans="1:15" s="60" customFormat="1" x14ac:dyDescent="0.45">
      <c r="A34" s="64" t="s">
        <v>255</v>
      </c>
      <c r="B34" s="64"/>
      <c r="C34" s="174">
        <v>4428823.8971635727</v>
      </c>
      <c r="D34" s="174">
        <v>1843259</v>
      </c>
      <c r="E34" s="174">
        <v>2585564.8771635727</v>
      </c>
      <c r="F34" s="174">
        <v>0</v>
      </c>
      <c r="G34" s="174">
        <v>0</v>
      </c>
      <c r="H34" s="174">
        <v>0</v>
      </c>
      <c r="I34" s="174">
        <v>2500527.2771130246</v>
      </c>
      <c r="J34" s="174">
        <v>1849825.7771130239</v>
      </c>
      <c r="K34" s="174">
        <v>454959</v>
      </c>
      <c r="L34" s="174">
        <v>0</v>
      </c>
      <c r="M34" s="174">
        <v>2384</v>
      </c>
      <c r="N34" s="174">
        <v>191986.5</v>
      </c>
      <c r="O34" s="174">
        <v>1928296.6200505486</v>
      </c>
    </row>
    <row r="35" spans="1:15" s="60" customFormat="1" x14ac:dyDescent="0.45">
      <c r="A35" s="60" t="s">
        <v>256</v>
      </c>
    </row>
    <row r="36" spans="1:15" s="60" customFormat="1" x14ac:dyDescent="0.45"/>
  </sheetData>
  <mergeCells count="22">
    <mergeCell ref="D5:H6"/>
    <mergeCell ref="A17:A18"/>
    <mergeCell ref="A4:C4"/>
    <mergeCell ref="A5:A8"/>
    <mergeCell ref="B5:B8"/>
    <mergeCell ref="C5:C8"/>
    <mergeCell ref="A19:A20"/>
    <mergeCell ref="A23:A28"/>
    <mergeCell ref="J5:N6"/>
    <mergeCell ref="O5:O8"/>
    <mergeCell ref="D7:D8"/>
    <mergeCell ref="E7:E8"/>
    <mergeCell ref="F7:F8"/>
    <mergeCell ref="G7:G8"/>
    <mergeCell ref="H7:H8"/>
    <mergeCell ref="J7:J8"/>
    <mergeCell ref="K7:K8"/>
    <mergeCell ref="L7:L8"/>
    <mergeCell ref="I5:I8"/>
    <mergeCell ref="M7:M8"/>
    <mergeCell ref="N7:N8"/>
    <mergeCell ref="A12:A13"/>
  </mergeCells>
  <phoneticPr fontId="1"/>
  <hyperlinks>
    <hyperlink ref="O1" location="目次!A1" display="目次に戻る" xr:uid="{00000000-0004-0000-10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5"/>
  <sheetViews>
    <sheetView zoomScale="80" zoomScaleNormal="80" workbookViewId="0">
      <selection activeCell="N1" sqref="N1"/>
    </sheetView>
  </sheetViews>
  <sheetFormatPr defaultRowHeight="18" x14ac:dyDescent="0.45"/>
  <cols>
    <col min="1" max="1" width="9.09765625" bestFit="1" customWidth="1"/>
    <col min="2" max="2" width="11.09765625" bestFit="1" customWidth="1"/>
    <col min="3" max="4" width="14.09765625" bestFit="1" customWidth="1"/>
    <col min="5" max="5" width="6.09765625" bestFit="1" customWidth="1"/>
    <col min="6" max="6" width="12.09765625" bestFit="1" customWidth="1"/>
    <col min="7" max="7" width="9.5" bestFit="1" customWidth="1"/>
    <col min="8" max="8" width="11.09765625" bestFit="1" customWidth="1"/>
    <col min="9" max="9" width="12.59765625" bestFit="1" customWidth="1"/>
    <col min="10" max="10" width="8.8984375" bestFit="1" customWidth="1"/>
    <col min="11" max="11" width="12.59765625" bestFit="1" customWidth="1"/>
    <col min="12" max="12" width="7.59765625" bestFit="1" customWidth="1"/>
    <col min="13" max="13" width="17" bestFit="1" customWidth="1"/>
    <col min="14" max="14" width="9.09765625" style="127" bestFit="1" customWidth="1"/>
    <col min="23" max="23" width="9" customWidth="1"/>
  </cols>
  <sheetData>
    <row r="1" spans="1:17" s="4" customFormat="1" x14ac:dyDescent="0.45">
      <c r="B1" s="60"/>
      <c r="N1" s="116" t="s">
        <v>10</v>
      </c>
    </row>
    <row r="2" spans="1:17" s="4" customFormat="1" ht="14.4" x14ac:dyDescent="0.45">
      <c r="A2" s="61" t="s">
        <v>11</v>
      </c>
      <c r="B2" s="62"/>
      <c r="N2" s="60"/>
    </row>
    <row r="4" spans="1:17" s="5" customFormat="1" ht="15" x14ac:dyDescent="0.45">
      <c r="A4" s="282" t="s">
        <v>837</v>
      </c>
      <c r="B4" s="282"/>
      <c r="C4" s="282"/>
      <c r="D4" s="31"/>
      <c r="N4" s="46" t="s">
        <v>196</v>
      </c>
    </row>
    <row r="5" spans="1:17" s="4" customFormat="1" ht="14.4" x14ac:dyDescent="0.45">
      <c r="A5" s="340" t="s">
        <v>198</v>
      </c>
      <c r="B5" s="340" t="s">
        <v>199</v>
      </c>
      <c r="C5" s="340" t="s">
        <v>200</v>
      </c>
      <c r="D5" s="340"/>
      <c r="E5" s="340"/>
      <c r="F5" s="340"/>
      <c r="G5" s="340"/>
      <c r="H5" s="340" t="s">
        <v>201</v>
      </c>
      <c r="I5" s="340" t="s">
        <v>202</v>
      </c>
      <c r="J5" s="340"/>
      <c r="K5" s="340"/>
      <c r="L5" s="340"/>
      <c r="M5" s="340"/>
      <c r="N5" s="344" t="s">
        <v>203</v>
      </c>
    </row>
    <row r="6" spans="1:17" s="4" customFormat="1" ht="14.4" x14ac:dyDescent="0.45">
      <c r="A6" s="340"/>
      <c r="B6" s="340"/>
      <c r="C6" s="340"/>
      <c r="D6" s="340"/>
      <c r="E6" s="340"/>
      <c r="F6" s="340"/>
      <c r="G6" s="340"/>
      <c r="H6" s="340"/>
      <c r="I6" s="340"/>
      <c r="J6" s="340"/>
      <c r="K6" s="340"/>
      <c r="L6" s="340"/>
      <c r="M6" s="340"/>
      <c r="N6" s="344"/>
    </row>
    <row r="7" spans="1:17" s="4" customFormat="1" ht="14.4" x14ac:dyDescent="0.45">
      <c r="A7" s="340"/>
      <c r="B7" s="340"/>
      <c r="C7" s="340" t="s">
        <v>285</v>
      </c>
      <c r="D7" s="340" t="s">
        <v>286</v>
      </c>
      <c r="E7" s="340" t="s">
        <v>206</v>
      </c>
      <c r="F7" s="340" t="s">
        <v>287</v>
      </c>
      <c r="G7" s="340" t="s">
        <v>208</v>
      </c>
      <c r="H7" s="340"/>
      <c r="I7" s="340" t="s">
        <v>288</v>
      </c>
      <c r="J7" s="341" t="s">
        <v>270</v>
      </c>
      <c r="K7" s="340" t="s">
        <v>289</v>
      </c>
      <c r="L7" s="340" t="s">
        <v>212</v>
      </c>
      <c r="M7" s="340" t="s">
        <v>290</v>
      </c>
      <c r="N7" s="344"/>
    </row>
    <row r="8" spans="1:17" s="4" customFormat="1" ht="14.4" x14ac:dyDescent="0.45">
      <c r="A8" s="340"/>
      <c r="B8" s="340"/>
      <c r="C8" s="340"/>
      <c r="D8" s="340"/>
      <c r="E8" s="340"/>
      <c r="F8" s="340"/>
      <c r="G8" s="340"/>
      <c r="H8" s="340"/>
      <c r="I8" s="340"/>
      <c r="J8" s="342"/>
      <c r="K8" s="340"/>
      <c r="L8" s="340"/>
      <c r="M8" s="340"/>
      <c r="N8" s="344"/>
    </row>
    <row r="9" spans="1:17" s="4" customFormat="1" ht="28.8" x14ac:dyDescent="0.45">
      <c r="A9" s="64" t="s">
        <v>271</v>
      </c>
      <c r="B9" s="174">
        <f>SUM(B10:B16)</f>
        <v>1305001</v>
      </c>
      <c r="C9" s="174">
        <f>SUM(C10:C16)</f>
        <v>789162</v>
      </c>
      <c r="D9" s="174">
        <f>SUM(D10:D16)</f>
        <v>515839</v>
      </c>
      <c r="E9" s="174">
        <f t="shared" ref="E9:M9" si="0">SUM(E10:E16)</f>
        <v>0</v>
      </c>
      <c r="F9" s="174">
        <f t="shared" si="0"/>
        <v>0</v>
      </c>
      <c r="G9" s="174">
        <f t="shared" si="0"/>
        <v>0</v>
      </c>
      <c r="H9" s="174">
        <f t="shared" si="0"/>
        <v>919377</v>
      </c>
      <c r="I9" s="174">
        <f t="shared" si="0"/>
        <v>539663</v>
      </c>
      <c r="J9" s="174">
        <f>SUM(J10:J16)</f>
        <v>379714</v>
      </c>
      <c r="K9" s="196">
        <f t="shared" si="0"/>
        <v>0</v>
      </c>
      <c r="L9" s="196">
        <f t="shared" si="0"/>
        <v>0</v>
      </c>
      <c r="M9" s="196">
        <f t="shared" si="0"/>
        <v>0</v>
      </c>
      <c r="N9" s="196">
        <f>SUM(N10:N16)</f>
        <v>385624</v>
      </c>
      <c r="O9" s="122"/>
      <c r="P9" s="122"/>
      <c r="Q9" s="122"/>
    </row>
    <row r="10" spans="1:17" s="4" customFormat="1" ht="14.4" x14ac:dyDescent="0.45">
      <c r="A10" s="65" t="s">
        <v>272</v>
      </c>
      <c r="B10" s="173">
        <f>C10+D10</f>
        <v>186191</v>
      </c>
      <c r="C10" s="173">
        <v>0</v>
      </c>
      <c r="D10" s="173">
        <v>186191</v>
      </c>
      <c r="E10" s="173">
        <v>0</v>
      </c>
      <c r="F10" s="173">
        <v>0</v>
      </c>
      <c r="G10" s="173">
        <v>0</v>
      </c>
      <c r="H10" s="173">
        <f>I10+J10+K10+L10+M10</f>
        <v>155171</v>
      </c>
      <c r="I10" s="173">
        <v>155171</v>
      </c>
      <c r="J10" s="173">
        <v>0</v>
      </c>
      <c r="K10" s="197">
        <v>0</v>
      </c>
      <c r="L10" s="197">
        <v>0</v>
      </c>
      <c r="M10" s="197">
        <v>0</v>
      </c>
      <c r="N10" s="198">
        <f>B10-H10</f>
        <v>31020</v>
      </c>
      <c r="P10" s="122"/>
      <c r="Q10" s="122"/>
    </row>
    <row r="11" spans="1:17" s="4" customFormat="1" ht="14.4" x14ac:dyDescent="0.45">
      <c r="A11" s="65" t="s">
        <v>273</v>
      </c>
      <c r="B11" s="173">
        <f t="shared" ref="B11:B22" si="1">C11+D11</f>
        <v>175306</v>
      </c>
      <c r="C11" s="173">
        <v>122891</v>
      </c>
      <c r="D11" s="173">
        <v>52415</v>
      </c>
      <c r="E11" s="173">
        <v>0</v>
      </c>
      <c r="F11" s="173">
        <v>0</v>
      </c>
      <c r="G11" s="173">
        <v>0</v>
      </c>
      <c r="H11" s="173">
        <f t="shared" ref="H11:H16" si="2">I11+J11+K11+L11+M11</f>
        <v>137359</v>
      </c>
      <c r="I11" s="173">
        <v>0</v>
      </c>
      <c r="J11" s="173">
        <v>137359</v>
      </c>
      <c r="K11" s="197">
        <v>0</v>
      </c>
      <c r="L11" s="197">
        <v>0</v>
      </c>
      <c r="M11" s="197">
        <v>0</v>
      </c>
      <c r="N11" s="198">
        <f t="shared" ref="N11:N22" si="3">B11-H11</f>
        <v>37947</v>
      </c>
      <c r="P11" s="122"/>
      <c r="Q11" s="122"/>
    </row>
    <row r="12" spans="1:17" s="4" customFormat="1" ht="28.8" x14ac:dyDescent="0.45">
      <c r="A12" s="65" t="s">
        <v>274</v>
      </c>
      <c r="B12" s="173">
        <f t="shared" si="1"/>
        <v>434118</v>
      </c>
      <c r="C12" s="173">
        <v>434118</v>
      </c>
      <c r="D12" s="173">
        <v>0</v>
      </c>
      <c r="E12" s="173">
        <v>0</v>
      </c>
      <c r="F12" s="173">
        <v>0</v>
      </c>
      <c r="G12" s="173">
        <v>0</v>
      </c>
      <c r="H12" s="173">
        <f t="shared" si="2"/>
        <v>242355</v>
      </c>
      <c r="I12" s="173">
        <v>0</v>
      </c>
      <c r="J12" s="173">
        <v>242355</v>
      </c>
      <c r="K12" s="197">
        <v>0</v>
      </c>
      <c r="L12" s="197">
        <v>0</v>
      </c>
      <c r="M12" s="197">
        <v>0</v>
      </c>
      <c r="N12" s="198">
        <f t="shared" si="3"/>
        <v>191763</v>
      </c>
      <c r="P12" s="122"/>
      <c r="Q12" s="122"/>
    </row>
    <row r="13" spans="1:17" s="4" customFormat="1" ht="43.2" x14ac:dyDescent="0.45">
      <c r="A13" s="65" t="s">
        <v>275</v>
      </c>
      <c r="B13" s="173">
        <f t="shared" si="1"/>
        <v>27683</v>
      </c>
      <c r="C13" s="173">
        <v>27683</v>
      </c>
      <c r="D13" s="173">
        <v>0</v>
      </c>
      <c r="E13" s="173">
        <v>0</v>
      </c>
      <c r="F13" s="173">
        <v>0</v>
      </c>
      <c r="G13" s="173">
        <v>0</v>
      </c>
      <c r="H13" s="173">
        <v>0</v>
      </c>
      <c r="I13" s="173" t="s">
        <v>769</v>
      </c>
      <c r="J13" s="173">
        <v>0</v>
      </c>
      <c r="K13" s="197">
        <v>0</v>
      </c>
      <c r="L13" s="197">
        <v>0</v>
      </c>
      <c r="M13" s="197">
        <v>0</v>
      </c>
      <c r="N13" s="198">
        <f t="shared" si="3"/>
        <v>27683</v>
      </c>
      <c r="P13" s="122"/>
      <c r="Q13" s="122"/>
    </row>
    <row r="14" spans="1:17" s="4" customFormat="1" ht="28.8" x14ac:dyDescent="0.45">
      <c r="A14" s="65" t="s">
        <v>276</v>
      </c>
      <c r="B14" s="173">
        <f t="shared" si="1"/>
        <v>272235</v>
      </c>
      <c r="C14" s="173">
        <v>0</v>
      </c>
      <c r="D14" s="173">
        <v>272235</v>
      </c>
      <c r="E14" s="173">
        <v>0</v>
      </c>
      <c r="F14" s="173">
        <v>0</v>
      </c>
      <c r="G14" s="173">
        <v>0</v>
      </c>
      <c r="H14" s="173">
        <f t="shared" si="2"/>
        <v>226499</v>
      </c>
      <c r="I14" s="173">
        <v>226499</v>
      </c>
      <c r="J14" s="173">
        <v>0</v>
      </c>
      <c r="K14" s="197">
        <v>0</v>
      </c>
      <c r="L14" s="197">
        <v>0</v>
      </c>
      <c r="M14" s="197">
        <v>0</v>
      </c>
      <c r="N14" s="198">
        <f t="shared" si="3"/>
        <v>45736</v>
      </c>
      <c r="P14" s="122"/>
      <c r="Q14" s="122"/>
    </row>
    <row r="15" spans="1:17" s="4" customFormat="1" ht="14.4" x14ac:dyDescent="0.45">
      <c r="A15" s="65" t="s">
        <v>277</v>
      </c>
      <c r="B15" s="173">
        <f t="shared" si="1"/>
        <v>194751</v>
      </c>
      <c r="C15" s="173">
        <v>194751</v>
      </c>
      <c r="D15" s="173">
        <v>0</v>
      </c>
      <c r="E15" s="173">
        <v>0</v>
      </c>
      <c r="F15" s="173">
        <v>0</v>
      </c>
      <c r="G15" s="173">
        <v>0</v>
      </c>
      <c r="H15" s="173">
        <f t="shared" si="2"/>
        <v>143450</v>
      </c>
      <c r="I15" s="173">
        <v>143450</v>
      </c>
      <c r="J15" s="173">
        <v>0</v>
      </c>
      <c r="K15" s="197">
        <v>0</v>
      </c>
      <c r="L15" s="197">
        <v>0</v>
      </c>
      <c r="M15" s="197">
        <v>0</v>
      </c>
      <c r="N15" s="198">
        <f t="shared" si="3"/>
        <v>51301</v>
      </c>
      <c r="O15" s="122"/>
      <c r="P15" s="122"/>
      <c r="Q15" s="122"/>
    </row>
    <row r="16" spans="1:17" s="4" customFormat="1" ht="28.8" x14ac:dyDescent="0.45">
      <c r="A16" s="65" t="s">
        <v>278</v>
      </c>
      <c r="B16" s="173">
        <f t="shared" si="1"/>
        <v>14717</v>
      </c>
      <c r="C16" s="173">
        <v>9719</v>
      </c>
      <c r="D16" s="173">
        <v>4998</v>
      </c>
      <c r="E16" s="173">
        <v>0</v>
      </c>
      <c r="F16" s="173">
        <v>0</v>
      </c>
      <c r="G16" s="173">
        <v>0</v>
      </c>
      <c r="H16" s="173">
        <f t="shared" si="2"/>
        <v>14543</v>
      </c>
      <c r="I16" s="173">
        <v>14543</v>
      </c>
      <c r="J16" s="173">
        <v>0</v>
      </c>
      <c r="K16" s="197">
        <v>0</v>
      </c>
      <c r="L16" s="197">
        <v>0</v>
      </c>
      <c r="M16" s="197">
        <v>0</v>
      </c>
      <c r="N16" s="198">
        <f t="shared" si="3"/>
        <v>174</v>
      </c>
      <c r="P16" s="122"/>
      <c r="Q16" s="122"/>
    </row>
    <row r="17" spans="1:17" s="4" customFormat="1" ht="28.8" x14ac:dyDescent="0.45">
      <c r="A17" s="64" t="s">
        <v>279</v>
      </c>
      <c r="B17" s="174">
        <f>SUM(B18:B22)</f>
        <v>410667.6</v>
      </c>
      <c r="C17" s="174">
        <f>SUM(C18:C22)</f>
        <v>201730.09999999998</v>
      </c>
      <c r="D17" s="174">
        <f t="shared" ref="D17:J17" si="4">SUM(D18:D22)</f>
        <v>208937.5</v>
      </c>
      <c r="E17" s="174">
        <f t="shared" si="4"/>
        <v>0</v>
      </c>
      <c r="F17" s="174">
        <f t="shared" si="4"/>
        <v>0</v>
      </c>
      <c r="G17" s="174">
        <f t="shared" si="4"/>
        <v>0</v>
      </c>
      <c r="H17" s="174">
        <f t="shared" si="4"/>
        <v>200302</v>
      </c>
      <c r="I17" s="174">
        <f>SUM(I18:I22)</f>
        <v>120023</v>
      </c>
      <c r="J17" s="174">
        <f t="shared" si="4"/>
        <v>80279</v>
      </c>
      <c r="K17" s="199">
        <v>0</v>
      </c>
      <c r="L17" s="199">
        <v>0</v>
      </c>
      <c r="M17" s="199">
        <v>0</v>
      </c>
      <c r="N17" s="196">
        <f t="shared" ref="N17" si="5">SUM(N18:N22)</f>
        <v>210365.59999999998</v>
      </c>
      <c r="P17" s="122"/>
      <c r="Q17" s="122"/>
    </row>
    <row r="18" spans="1:17" s="4" customFormat="1" ht="28.8" x14ac:dyDescent="0.45">
      <c r="A18" s="65" t="s">
        <v>280</v>
      </c>
      <c r="B18" s="173">
        <f t="shared" si="1"/>
        <v>92372</v>
      </c>
      <c r="C18" s="173">
        <v>55236</v>
      </c>
      <c r="D18" s="173">
        <v>37136</v>
      </c>
      <c r="E18" s="173">
        <v>0</v>
      </c>
      <c r="F18" s="173">
        <v>0</v>
      </c>
      <c r="G18" s="173">
        <v>0</v>
      </c>
      <c r="H18" s="173">
        <f t="shared" ref="H18:H22" si="6">I18+J18+K18+L18+M18</f>
        <v>50178</v>
      </c>
      <c r="I18" s="173">
        <v>50178</v>
      </c>
      <c r="J18" s="173">
        <v>0</v>
      </c>
      <c r="K18" s="197">
        <v>0</v>
      </c>
      <c r="L18" s="197">
        <v>0</v>
      </c>
      <c r="M18" s="197">
        <v>0</v>
      </c>
      <c r="N18" s="198">
        <f t="shared" si="3"/>
        <v>42194</v>
      </c>
      <c r="P18" s="122"/>
      <c r="Q18" s="122"/>
    </row>
    <row r="19" spans="1:17" s="4" customFormat="1" ht="28.8" x14ac:dyDescent="0.45">
      <c r="A19" s="65" t="s">
        <v>281</v>
      </c>
      <c r="B19" s="173">
        <f t="shared" si="1"/>
        <v>90573</v>
      </c>
      <c r="C19" s="173">
        <v>90573</v>
      </c>
      <c r="D19" s="173">
        <v>0</v>
      </c>
      <c r="E19" s="173">
        <v>0</v>
      </c>
      <c r="F19" s="173">
        <v>0</v>
      </c>
      <c r="G19" s="173">
        <v>0</v>
      </c>
      <c r="H19" s="173">
        <f t="shared" si="6"/>
        <v>25645</v>
      </c>
      <c r="I19" s="173">
        <v>0</v>
      </c>
      <c r="J19" s="173">
        <v>25645</v>
      </c>
      <c r="K19" s="197">
        <v>0</v>
      </c>
      <c r="L19" s="197">
        <v>0</v>
      </c>
      <c r="M19" s="197">
        <v>0</v>
      </c>
      <c r="N19" s="198">
        <f t="shared" si="3"/>
        <v>64928</v>
      </c>
      <c r="P19" s="122"/>
      <c r="Q19" s="122"/>
    </row>
    <row r="20" spans="1:17" s="4" customFormat="1" ht="28.8" x14ac:dyDescent="0.45">
      <c r="A20" s="65" t="s">
        <v>282</v>
      </c>
      <c r="B20" s="173">
        <f t="shared" si="1"/>
        <v>64541.5</v>
      </c>
      <c r="C20" s="173">
        <v>1625</v>
      </c>
      <c r="D20" s="173">
        <v>62916.5</v>
      </c>
      <c r="E20" s="173">
        <v>0</v>
      </c>
      <c r="F20" s="173">
        <v>0</v>
      </c>
      <c r="G20" s="173">
        <v>0</v>
      </c>
      <c r="H20" s="173">
        <f t="shared" si="6"/>
        <v>28324</v>
      </c>
      <c r="I20" s="173">
        <v>28324</v>
      </c>
      <c r="J20" s="173">
        <v>0</v>
      </c>
      <c r="K20" s="197">
        <v>0</v>
      </c>
      <c r="L20" s="197">
        <v>0</v>
      </c>
      <c r="M20" s="197">
        <v>0</v>
      </c>
      <c r="N20" s="198">
        <f t="shared" si="3"/>
        <v>36217.5</v>
      </c>
      <c r="P20" s="122"/>
      <c r="Q20" s="122"/>
    </row>
    <row r="21" spans="1:17" s="4" customFormat="1" ht="28.8" x14ac:dyDescent="0.45">
      <c r="A21" s="65" t="s">
        <v>283</v>
      </c>
      <c r="B21" s="173">
        <f t="shared" si="1"/>
        <v>106932</v>
      </c>
      <c r="C21" s="173">
        <v>0</v>
      </c>
      <c r="D21" s="173">
        <v>106932</v>
      </c>
      <c r="E21" s="173">
        <v>0</v>
      </c>
      <c r="F21" s="173">
        <v>0</v>
      </c>
      <c r="G21" s="173">
        <v>0</v>
      </c>
      <c r="H21" s="173">
        <f t="shared" si="6"/>
        <v>60142</v>
      </c>
      <c r="I21" s="173">
        <v>5508</v>
      </c>
      <c r="J21" s="173">
        <v>54634</v>
      </c>
      <c r="K21" s="197">
        <v>0</v>
      </c>
      <c r="L21" s="197">
        <v>0</v>
      </c>
      <c r="M21" s="197">
        <v>0</v>
      </c>
      <c r="N21" s="198">
        <f t="shared" si="3"/>
        <v>46790</v>
      </c>
      <c r="P21" s="122"/>
      <c r="Q21" s="122"/>
    </row>
    <row r="22" spans="1:17" s="4" customFormat="1" ht="28.8" x14ac:dyDescent="0.45">
      <c r="A22" s="65" t="s">
        <v>284</v>
      </c>
      <c r="B22" s="173">
        <f t="shared" si="1"/>
        <v>56249.099999999977</v>
      </c>
      <c r="C22" s="173">
        <v>54296.099999999977</v>
      </c>
      <c r="D22" s="173">
        <v>1953</v>
      </c>
      <c r="E22" s="173">
        <v>0</v>
      </c>
      <c r="F22" s="173">
        <v>0</v>
      </c>
      <c r="G22" s="173">
        <v>0</v>
      </c>
      <c r="H22" s="173">
        <f t="shared" si="6"/>
        <v>36013</v>
      </c>
      <c r="I22" s="173">
        <v>36013</v>
      </c>
      <c r="J22" s="173">
        <v>0</v>
      </c>
      <c r="K22" s="197">
        <v>0</v>
      </c>
      <c r="L22" s="197">
        <v>0</v>
      </c>
      <c r="M22" s="197">
        <v>0</v>
      </c>
      <c r="N22" s="198">
        <f t="shared" si="3"/>
        <v>20236.099999999977</v>
      </c>
      <c r="P22" s="122"/>
      <c r="Q22" s="122"/>
    </row>
    <row r="23" spans="1:17" s="4" customFormat="1" ht="14.4" x14ac:dyDescent="0.45">
      <c r="A23" s="64" t="s">
        <v>255</v>
      </c>
      <c r="B23" s="174">
        <f>B9+B17</f>
        <v>1715668.6</v>
      </c>
      <c r="C23" s="174">
        <f t="shared" ref="C23:M23" si="7">C9+C17</f>
        <v>990892.1</v>
      </c>
      <c r="D23" s="174">
        <f t="shared" si="7"/>
        <v>724776.5</v>
      </c>
      <c r="E23" s="174">
        <f t="shared" si="7"/>
        <v>0</v>
      </c>
      <c r="F23" s="174">
        <f t="shared" si="7"/>
        <v>0</v>
      </c>
      <c r="G23" s="174">
        <f t="shared" si="7"/>
        <v>0</v>
      </c>
      <c r="H23" s="174">
        <f t="shared" si="7"/>
        <v>1119679</v>
      </c>
      <c r="I23" s="174">
        <f t="shared" si="7"/>
        <v>659686</v>
      </c>
      <c r="J23" s="174">
        <f t="shared" si="7"/>
        <v>459993</v>
      </c>
      <c r="K23" s="174">
        <f t="shared" si="7"/>
        <v>0</v>
      </c>
      <c r="L23" s="174">
        <f t="shared" si="7"/>
        <v>0</v>
      </c>
      <c r="M23" s="174">
        <f t="shared" si="7"/>
        <v>0</v>
      </c>
      <c r="N23" s="174">
        <f>B23-H23</f>
        <v>595989.60000000009</v>
      </c>
      <c r="P23" s="122"/>
      <c r="Q23" s="122"/>
    </row>
    <row r="24" spans="1:17" s="5" customFormat="1" ht="15" x14ac:dyDescent="0.45">
      <c r="B24" s="46"/>
      <c r="N24" s="46"/>
    </row>
    <row r="25" spans="1:17" s="5" customFormat="1" ht="15" x14ac:dyDescent="0.45">
      <c r="B25" s="46"/>
      <c r="N25" s="46"/>
    </row>
  </sheetData>
  <mergeCells count="17">
    <mergeCell ref="A4:C4"/>
    <mergeCell ref="A5:A8"/>
    <mergeCell ref="B5:B8"/>
    <mergeCell ref="C5:G6"/>
    <mergeCell ref="H5:H8"/>
    <mergeCell ref="N5:N8"/>
    <mergeCell ref="C7:C8"/>
    <mergeCell ref="D7:D8"/>
    <mergeCell ref="E7:E8"/>
    <mergeCell ref="F7:F8"/>
    <mergeCell ref="G7:G8"/>
    <mergeCell ref="I7:I8"/>
    <mergeCell ref="J7:J8"/>
    <mergeCell ref="K7:K8"/>
    <mergeCell ref="L7:L8"/>
    <mergeCell ref="I5:M6"/>
    <mergeCell ref="M7:M8"/>
  </mergeCells>
  <phoneticPr fontId="1"/>
  <hyperlinks>
    <hyperlink ref="N1" location="目次!A1" display="目次に戻る" xr:uid="{00000000-0004-0000-11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41"/>
  <sheetViews>
    <sheetView zoomScale="80" zoomScaleNormal="80" workbookViewId="0">
      <selection activeCell="K1" sqref="K1"/>
    </sheetView>
  </sheetViews>
  <sheetFormatPr defaultColWidth="9" defaultRowHeight="15" x14ac:dyDescent="0.45"/>
  <cols>
    <col min="1" max="1" width="6.59765625" style="5" customWidth="1"/>
    <col min="2" max="2" width="11.09765625" style="5" bestFit="1" customWidth="1"/>
    <col min="3" max="3" width="28.5" style="5" bestFit="1" customWidth="1"/>
    <col min="4" max="4" width="13.09765625" style="5" customWidth="1"/>
    <col min="5" max="5" width="12.59765625" style="5" customWidth="1"/>
    <col min="6" max="6" width="16.09765625" style="5" customWidth="1"/>
    <col min="7" max="7" width="18.09765625" style="5" customWidth="1"/>
    <col min="8" max="8" width="19.09765625" style="5" customWidth="1"/>
    <col min="9" max="9" width="10.8984375" style="5" customWidth="1"/>
    <col min="10" max="10" width="14.09765625" style="5" customWidth="1"/>
    <col min="11" max="11" width="16.09765625" style="70" customWidth="1"/>
    <col min="12" max="16384" width="9" style="5"/>
  </cols>
  <sheetData>
    <row r="1" spans="1:11" ht="18" x14ac:dyDescent="0.45">
      <c r="G1"/>
      <c r="H1"/>
      <c r="I1"/>
      <c r="K1" s="119" t="s">
        <v>10</v>
      </c>
    </row>
    <row r="2" spans="1:11" ht="18.600000000000001" x14ac:dyDescent="0.45">
      <c r="A2" s="7" t="s">
        <v>11</v>
      </c>
    </row>
    <row r="3" spans="1:11" ht="15.75" customHeight="1" x14ac:dyDescent="0.45">
      <c r="A3" s="7"/>
    </row>
    <row r="4" spans="1:11" ht="16.2" x14ac:dyDescent="0.45">
      <c r="A4" s="34" t="s">
        <v>825</v>
      </c>
    </row>
    <row r="5" spans="1:11" ht="15.75" customHeight="1" x14ac:dyDescent="0.45">
      <c r="A5" s="282" t="s">
        <v>743</v>
      </c>
      <c r="B5" s="282"/>
      <c r="C5" s="31"/>
      <c r="D5" s="31"/>
      <c r="E5" s="31"/>
      <c r="F5" s="31"/>
      <c r="I5" s="31"/>
      <c r="J5" s="31"/>
    </row>
    <row r="6" spans="1:11" s="66" customFormat="1" ht="47.25" customHeight="1" x14ac:dyDescent="0.45">
      <c r="A6" s="41" t="s">
        <v>352</v>
      </c>
      <c r="B6" s="41" t="s">
        <v>197</v>
      </c>
      <c r="C6" s="41" t="s">
        <v>198</v>
      </c>
      <c r="D6" s="10" t="s">
        <v>353</v>
      </c>
      <c r="E6" s="10" t="s">
        <v>354</v>
      </c>
      <c r="F6" s="10" t="s">
        <v>355</v>
      </c>
      <c r="G6" s="10" t="s">
        <v>356</v>
      </c>
      <c r="H6" s="10" t="s">
        <v>357</v>
      </c>
      <c r="I6" s="10" t="s">
        <v>358</v>
      </c>
      <c r="J6" s="10" t="s">
        <v>359</v>
      </c>
      <c r="K6" s="120" t="s">
        <v>296</v>
      </c>
    </row>
    <row r="7" spans="1:11" s="46" customFormat="1" ht="21.75" customHeight="1" x14ac:dyDescent="0.45">
      <c r="A7" s="178"/>
      <c r="B7" s="179" t="s">
        <v>360</v>
      </c>
      <c r="C7" s="179" t="s">
        <v>361</v>
      </c>
      <c r="D7" s="180">
        <v>22072</v>
      </c>
      <c r="E7" s="180">
        <v>81239</v>
      </c>
      <c r="F7" s="175" t="s">
        <v>362</v>
      </c>
      <c r="G7" s="181">
        <v>10853.305656902099</v>
      </c>
      <c r="H7" s="176" t="s">
        <v>362</v>
      </c>
      <c r="I7" s="182">
        <v>1715668.6</v>
      </c>
      <c r="J7" s="177" t="s">
        <v>362</v>
      </c>
      <c r="K7" s="183">
        <v>2678.8782000000001</v>
      </c>
    </row>
    <row r="8" spans="1:11" s="46" customFormat="1" ht="21.75" customHeight="1" x14ac:dyDescent="0.45">
      <c r="A8" s="346" t="s">
        <v>363</v>
      </c>
      <c r="B8" s="179" t="s">
        <v>214</v>
      </c>
      <c r="C8" s="179" t="s">
        <v>364</v>
      </c>
      <c r="D8" s="180">
        <v>7712.32011074</v>
      </c>
      <c r="E8" s="180">
        <v>10127.504000000001</v>
      </c>
      <c r="F8" s="184">
        <v>0.46269397389251143</v>
      </c>
      <c r="G8" s="181">
        <v>1363.2427737600001</v>
      </c>
      <c r="H8" s="185">
        <v>6.2282297431950094E-2</v>
      </c>
      <c r="I8" s="182">
        <v>161915</v>
      </c>
      <c r="J8" s="186">
        <v>1.2743439068287528</v>
      </c>
      <c r="K8" s="187">
        <v>13.6</v>
      </c>
    </row>
    <row r="9" spans="1:11" s="46" customFormat="1" ht="21.75" customHeight="1" x14ac:dyDescent="0.45">
      <c r="A9" s="346"/>
      <c r="B9" s="179" t="s">
        <v>218</v>
      </c>
      <c r="C9" s="179" t="s">
        <v>219</v>
      </c>
      <c r="D9" s="180">
        <v>2312.32924</v>
      </c>
      <c r="E9" s="180">
        <v>4286.7550000000001</v>
      </c>
      <c r="F9" s="184">
        <v>0.33156822013489801</v>
      </c>
      <c r="G9" s="181">
        <v>273.42457644000001</v>
      </c>
      <c r="H9" s="185">
        <v>2.1148607781725146E-2</v>
      </c>
      <c r="I9" s="182">
        <v>55120</v>
      </c>
      <c r="J9" s="186">
        <v>0.29198543677192662</v>
      </c>
      <c r="K9" s="187">
        <v>90</v>
      </c>
    </row>
    <row r="10" spans="1:11" s="46" customFormat="1" ht="21.75" customHeight="1" x14ac:dyDescent="0.45">
      <c r="A10" s="346"/>
      <c r="B10" s="347" t="s">
        <v>220</v>
      </c>
      <c r="C10" s="179" t="s">
        <v>832</v>
      </c>
      <c r="D10" s="180">
        <v>5151.9589040000001</v>
      </c>
      <c r="E10" s="180">
        <v>8563</v>
      </c>
      <c r="F10" s="184">
        <v>0.24090257301277884</v>
      </c>
      <c r="G10" s="181">
        <v>270.82956599999994</v>
      </c>
      <c r="H10" s="185">
        <v>7.6192385025498303E-3</v>
      </c>
      <c r="I10" s="182">
        <v>158806</v>
      </c>
      <c r="J10" s="186">
        <v>2.994191386867926</v>
      </c>
      <c r="K10" s="188">
        <v>152.5</v>
      </c>
    </row>
    <row r="11" spans="1:11" s="46" customFormat="1" ht="21.75" customHeight="1" x14ac:dyDescent="0.45">
      <c r="A11" s="346"/>
      <c r="B11" s="348"/>
      <c r="C11" s="179" t="s">
        <v>222</v>
      </c>
      <c r="D11" s="180">
        <v>5639.1177520000001</v>
      </c>
      <c r="E11" s="180">
        <v>9912</v>
      </c>
      <c r="F11" s="184">
        <v>0.30645695718973776</v>
      </c>
      <c r="G11" s="181">
        <v>171.39817199999999</v>
      </c>
      <c r="H11" s="185">
        <v>5.2992496225790263E-3</v>
      </c>
      <c r="I11" s="182">
        <v>187802</v>
      </c>
      <c r="J11" s="186">
        <v>3.0200943567120024</v>
      </c>
      <c r="K11" s="188">
        <v>0</v>
      </c>
    </row>
    <row r="12" spans="1:11" s="46" customFormat="1" ht="57" customHeight="1" x14ac:dyDescent="0.45">
      <c r="A12" s="346"/>
      <c r="B12" s="179" t="s">
        <v>833</v>
      </c>
      <c r="C12" s="189" t="s">
        <v>365</v>
      </c>
      <c r="D12" s="180">
        <v>9845.3676063716575</v>
      </c>
      <c r="E12" s="180">
        <v>7708.8732586531396</v>
      </c>
      <c r="F12" s="184">
        <v>0.25771990411991774</v>
      </c>
      <c r="G12" s="181">
        <v>799.24144189719493</v>
      </c>
      <c r="H12" s="185">
        <v>2.671991364538245E-2</v>
      </c>
      <c r="I12" s="182">
        <v>147638.7771635727</v>
      </c>
      <c r="J12" s="186">
        <v>2.1490322021727275</v>
      </c>
      <c r="K12" s="190" t="s">
        <v>362</v>
      </c>
    </row>
    <row r="13" spans="1:11" s="46" customFormat="1" ht="21.75" customHeight="1" x14ac:dyDescent="0.45">
      <c r="A13" s="346"/>
      <c r="B13" s="179" t="s">
        <v>224</v>
      </c>
      <c r="C13" s="179" t="s">
        <v>834</v>
      </c>
      <c r="D13" s="180">
        <v>13226.773297400001</v>
      </c>
      <c r="E13" s="180">
        <v>13431</v>
      </c>
      <c r="F13" s="184">
        <v>0.12109356605296996</v>
      </c>
      <c r="G13" s="181">
        <v>1392.3486154800003</v>
      </c>
      <c r="H13" s="185">
        <v>1.2553380912619216E-2</v>
      </c>
      <c r="I13" s="182">
        <v>608415</v>
      </c>
      <c r="J13" s="186">
        <v>3.7450558757413934</v>
      </c>
      <c r="K13" s="188">
        <v>72</v>
      </c>
    </row>
    <row r="14" spans="1:11" s="46" customFormat="1" ht="21.75" customHeight="1" x14ac:dyDescent="0.45">
      <c r="A14" s="346"/>
      <c r="B14" s="179" t="s">
        <v>226</v>
      </c>
      <c r="C14" s="179" t="s">
        <v>227</v>
      </c>
      <c r="D14" s="180">
        <v>1952.8085148756547</v>
      </c>
      <c r="E14" s="180">
        <v>2463</v>
      </c>
      <c r="F14" s="184">
        <v>0.34286019739726931</v>
      </c>
      <c r="G14" s="181">
        <v>360.34554791160014</v>
      </c>
      <c r="H14" s="185">
        <v>5.0161650705724072E-2</v>
      </c>
      <c r="I14" s="182">
        <v>33471</v>
      </c>
      <c r="J14" s="186">
        <v>2.655809287878117</v>
      </c>
      <c r="K14" s="188">
        <v>65.099999999999994</v>
      </c>
    </row>
    <row r="15" spans="1:11" s="46" customFormat="1" ht="21.75" customHeight="1" x14ac:dyDescent="0.45">
      <c r="A15" s="346"/>
      <c r="B15" s="347" t="s">
        <v>231</v>
      </c>
      <c r="C15" s="179" t="s">
        <v>232</v>
      </c>
      <c r="D15" s="180">
        <v>16302.21863075122</v>
      </c>
      <c r="E15" s="180">
        <v>11490</v>
      </c>
      <c r="F15" s="184">
        <v>0.16788487673743316</v>
      </c>
      <c r="G15" s="181">
        <v>1354.1642248679998</v>
      </c>
      <c r="H15" s="185">
        <v>1.9786222277998769E-2</v>
      </c>
      <c r="I15" s="182">
        <v>195556</v>
      </c>
      <c r="J15" s="186">
        <v>1.7596935909590328</v>
      </c>
      <c r="K15" s="188">
        <v>12.73</v>
      </c>
    </row>
    <row r="16" spans="1:11" s="46" customFormat="1" ht="21.75" customHeight="1" x14ac:dyDescent="0.45">
      <c r="A16" s="346"/>
      <c r="B16" s="348"/>
      <c r="C16" s="179" t="s">
        <v>366</v>
      </c>
      <c r="D16" s="180">
        <v>22038.471614208258</v>
      </c>
      <c r="E16" s="180">
        <v>17818</v>
      </c>
      <c r="F16" s="184">
        <v>0.17012180150032</v>
      </c>
      <c r="G16" s="181">
        <v>1637.6969725976464</v>
      </c>
      <c r="H16" s="185">
        <v>1.563632053484857E-2</v>
      </c>
      <c r="I16" s="182">
        <v>276822</v>
      </c>
      <c r="J16" s="186">
        <v>0.92505949417569622</v>
      </c>
      <c r="K16" s="188">
        <v>29.04</v>
      </c>
    </row>
    <row r="17" spans="1:11" s="46" customFormat="1" ht="21.75" customHeight="1" x14ac:dyDescent="0.45">
      <c r="A17" s="346"/>
      <c r="B17" s="179" t="s">
        <v>234</v>
      </c>
      <c r="C17" s="179" t="s">
        <v>835</v>
      </c>
      <c r="D17" s="180">
        <v>5570.3194138289691</v>
      </c>
      <c r="E17" s="180">
        <v>1838.8720000000001</v>
      </c>
      <c r="F17" s="184">
        <v>0.2426118622106184</v>
      </c>
      <c r="G17" s="181">
        <v>130.8373728</v>
      </c>
      <c r="H17" s="185">
        <v>1.7262049050588028E-2</v>
      </c>
      <c r="I17" s="182">
        <v>28546</v>
      </c>
      <c r="J17" s="186">
        <v>0.80612379660295996</v>
      </c>
      <c r="K17" s="191">
        <v>22.727105653173862</v>
      </c>
    </row>
    <row r="18" spans="1:11" s="46" customFormat="1" ht="21.75" customHeight="1" x14ac:dyDescent="0.45">
      <c r="A18" s="346"/>
      <c r="B18" s="179" t="s">
        <v>245</v>
      </c>
      <c r="C18" s="179" t="s">
        <v>836</v>
      </c>
      <c r="D18" s="180">
        <v>7361</v>
      </c>
      <c r="E18" s="180">
        <v>6228</v>
      </c>
      <c r="F18" s="184">
        <v>0.4497160030443203</v>
      </c>
      <c r="G18" s="181">
        <v>1167.2117057252401</v>
      </c>
      <c r="H18" s="185">
        <v>8.4282881022045342E-2</v>
      </c>
      <c r="I18" s="182">
        <v>96688</v>
      </c>
      <c r="J18" s="186">
        <v>3.4187225697067025</v>
      </c>
      <c r="K18" s="188">
        <v>9</v>
      </c>
    </row>
    <row r="19" spans="1:11" s="46" customFormat="1" ht="21.75" customHeight="1" x14ac:dyDescent="0.45">
      <c r="A19" s="346"/>
      <c r="B19" s="179" t="s">
        <v>249</v>
      </c>
      <c r="C19" s="179" t="s">
        <v>250</v>
      </c>
      <c r="D19" s="180">
        <v>12203.497843609504</v>
      </c>
      <c r="E19" s="180">
        <v>6535</v>
      </c>
      <c r="F19" s="184">
        <v>0.29560600112298613</v>
      </c>
      <c r="G19" s="181">
        <v>621.36928979999993</v>
      </c>
      <c r="H19" s="185">
        <v>2.8107190662342445E-2</v>
      </c>
      <c r="I19" s="182">
        <v>111349</v>
      </c>
      <c r="J19" s="186">
        <v>1.625358046266433</v>
      </c>
      <c r="K19" s="188">
        <v>13.2</v>
      </c>
    </row>
    <row r="20" spans="1:11" s="46" customFormat="1" ht="21.75" customHeight="1" x14ac:dyDescent="0.45">
      <c r="A20" s="346"/>
      <c r="B20" s="179" t="s">
        <v>247</v>
      </c>
      <c r="C20" s="179" t="s">
        <v>248</v>
      </c>
      <c r="D20" s="180">
        <v>3256.2739105794594</v>
      </c>
      <c r="E20" s="180">
        <v>2723.721</v>
      </c>
      <c r="F20" s="184">
        <v>0.47349610473054371</v>
      </c>
      <c r="G20" s="181">
        <v>492.34918251840003</v>
      </c>
      <c r="H20" s="185">
        <v>8.5590785579627987E-2</v>
      </c>
      <c r="I20" s="182">
        <v>75980</v>
      </c>
      <c r="J20" s="186">
        <v>10.093592858029449</v>
      </c>
      <c r="K20" s="188">
        <v>0</v>
      </c>
    </row>
    <row r="21" spans="1:11" s="46" customFormat="1" ht="21.75" customHeight="1" x14ac:dyDescent="0.45">
      <c r="A21" s="346"/>
      <c r="B21" s="179" t="s">
        <v>253</v>
      </c>
      <c r="C21" s="179" t="s">
        <v>254</v>
      </c>
      <c r="D21" s="192" t="s">
        <v>769</v>
      </c>
      <c r="E21" s="56" t="s">
        <v>769</v>
      </c>
      <c r="F21" s="175" t="s">
        <v>769</v>
      </c>
      <c r="G21" s="193" t="s">
        <v>769</v>
      </c>
      <c r="H21" s="176" t="s">
        <v>769</v>
      </c>
      <c r="I21" s="82" t="s">
        <v>769</v>
      </c>
      <c r="J21" s="177" t="s">
        <v>769</v>
      </c>
      <c r="K21" s="56" t="s">
        <v>774</v>
      </c>
    </row>
    <row r="22" spans="1:11" s="46" customFormat="1" ht="21.75" customHeight="1" x14ac:dyDescent="0.45">
      <c r="A22" s="346"/>
      <c r="B22" s="347" t="s">
        <v>238</v>
      </c>
      <c r="C22" s="179" t="s">
        <v>239</v>
      </c>
      <c r="D22" s="180">
        <v>9586.7078552048151</v>
      </c>
      <c r="E22" s="180">
        <v>7471</v>
      </c>
      <c r="F22" s="184">
        <v>0.25640154451815145</v>
      </c>
      <c r="G22" s="181">
        <v>582.12114766722004</v>
      </c>
      <c r="H22" s="185">
        <v>1.9978150362542382E-2</v>
      </c>
      <c r="I22" s="182">
        <v>137365</v>
      </c>
      <c r="J22" s="186">
        <v>1.8558996550539522</v>
      </c>
      <c r="K22" s="188">
        <v>16.62</v>
      </c>
    </row>
    <row r="23" spans="1:11" s="46" customFormat="1" ht="21.75" customHeight="1" x14ac:dyDescent="0.45">
      <c r="A23" s="346"/>
      <c r="B23" s="349"/>
      <c r="C23" s="179" t="s">
        <v>240</v>
      </c>
      <c r="D23" s="180">
        <v>14446.044576729946</v>
      </c>
      <c r="E23" s="180">
        <v>11119</v>
      </c>
      <c r="F23" s="184">
        <v>0.28675837312399122</v>
      </c>
      <c r="G23" s="181">
        <v>996.61106578140004</v>
      </c>
      <c r="H23" s="185">
        <v>2.570254230244098E-2</v>
      </c>
      <c r="I23" s="182">
        <v>155087</v>
      </c>
      <c r="J23" s="186">
        <v>2.1790696303953041</v>
      </c>
      <c r="K23" s="188">
        <v>293.60000000000002</v>
      </c>
    </row>
    <row r="24" spans="1:11" s="46" customFormat="1" ht="21.75" customHeight="1" x14ac:dyDescent="0.45">
      <c r="A24" s="346"/>
      <c r="B24" s="349"/>
      <c r="C24" s="179" t="s">
        <v>242</v>
      </c>
      <c r="D24" s="180">
        <v>6269.8248787717275</v>
      </c>
      <c r="E24" s="180">
        <v>5428.29</v>
      </c>
      <c r="F24" s="184">
        <v>0.43882607845771709</v>
      </c>
      <c r="G24" s="181">
        <v>375.17711940667681</v>
      </c>
      <c r="H24" s="185">
        <v>3.0329533616718092E-2</v>
      </c>
      <c r="I24" s="182">
        <v>71240</v>
      </c>
      <c r="J24" s="186">
        <v>2.3036329915555553</v>
      </c>
      <c r="K24" s="188">
        <v>103.93</v>
      </c>
    </row>
    <row r="25" spans="1:11" s="46" customFormat="1" ht="21.75" customHeight="1" x14ac:dyDescent="0.45">
      <c r="A25" s="346"/>
      <c r="B25" s="349"/>
      <c r="C25" s="179" t="s">
        <v>367</v>
      </c>
      <c r="D25" s="180">
        <v>38958.6698658553</v>
      </c>
      <c r="E25" s="180">
        <v>18057.98</v>
      </c>
      <c r="F25" s="184">
        <v>0.31548473029851759</v>
      </c>
      <c r="G25" s="181">
        <v>1913.7515654628</v>
      </c>
      <c r="H25" s="185">
        <v>3.3434492478582725E-2</v>
      </c>
      <c r="I25" s="182">
        <v>402426</v>
      </c>
      <c r="J25" s="186">
        <v>2.1595126665739559</v>
      </c>
      <c r="K25" s="188">
        <v>241.66</v>
      </c>
    </row>
    <row r="26" spans="1:11" s="46" customFormat="1" ht="21.75" customHeight="1" x14ac:dyDescent="0.45">
      <c r="A26" s="346"/>
      <c r="B26" s="349"/>
      <c r="C26" s="179" t="s">
        <v>368</v>
      </c>
      <c r="D26" s="180">
        <v>47455.628883652418</v>
      </c>
      <c r="E26" s="180">
        <v>23873.768</v>
      </c>
      <c r="F26" s="184">
        <v>0.35443902071558392</v>
      </c>
      <c r="G26" s="181">
        <v>2648.7234806400002</v>
      </c>
      <c r="H26" s="185">
        <v>3.9323954083176751E-2</v>
      </c>
      <c r="I26" s="182">
        <v>309544</v>
      </c>
      <c r="J26" s="186">
        <v>1.2834249718687087</v>
      </c>
      <c r="K26" s="188">
        <v>582.69799999999998</v>
      </c>
    </row>
    <row r="27" spans="1:11" s="46" customFormat="1" ht="21.75" customHeight="1" x14ac:dyDescent="0.45">
      <c r="A27" s="346"/>
      <c r="B27" s="348"/>
      <c r="C27" s="179" t="s">
        <v>241</v>
      </c>
      <c r="D27" s="180">
        <v>15591.788584589622</v>
      </c>
      <c r="E27" s="180">
        <v>12908</v>
      </c>
      <c r="F27" s="184">
        <v>0.44421906938032163</v>
      </c>
      <c r="G27" s="181">
        <v>1263.26583876</v>
      </c>
      <c r="H27" s="185">
        <v>4.3474339578084803E-2</v>
      </c>
      <c r="I27" s="182">
        <v>230285</v>
      </c>
      <c r="J27" s="186">
        <v>1.9062050087524027</v>
      </c>
      <c r="K27" s="188">
        <v>156.87700000000001</v>
      </c>
    </row>
    <row r="28" spans="1:11" s="46" customFormat="1" ht="21.75" customHeight="1" x14ac:dyDescent="0.45">
      <c r="A28" s="345" t="s">
        <v>369</v>
      </c>
      <c r="B28" s="179" t="s">
        <v>216</v>
      </c>
      <c r="C28" s="179" t="s">
        <v>217</v>
      </c>
      <c r="D28" s="180">
        <v>20499.274104246957</v>
      </c>
      <c r="E28" s="180">
        <v>19210</v>
      </c>
      <c r="F28" s="184">
        <v>0.45783416460065329</v>
      </c>
      <c r="G28" s="181">
        <v>2510.2693794144002</v>
      </c>
      <c r="H28" s="185">
        <v>5.9827542126329632E-2</v>
      </c>
      <c r="I28" s="182">
        <v>357186</v>
      </c>
      <c r="J28" s="186">
        <v>2.4123642012864925</v>
      </c>
      <c r="K28" s="188">
        <v>315.89999999999998</v>
      </c>
    </row>
    <row r="29" spans="1:11" s="46" customFormat="1" ht="21.75" customHeight="1" x14ac:dyDescent="0.45">
      <c r="A29" s="345"/>
      <c r="B29" s="347" t="s">
        <v>228</v>
      </c>
      <c r="C29" s="179" t="s">
        <v>230</v>
      </c>
      <c r="D29" s="180">
        <v>11122.004292545796</v>
      </c>
      <c r="E29" s="180">
        <v>12894</v>
      </c>
      <c r="F29" s="184">
        <v>0.15607855523017738</v>
      </c>
      <c r="G29" s="181">
        <v>1160.9235811430401</v>
      </c>
      <c r="H29" s="185">
        <v>1.4052681501275732E-2</v>
      </c>
      <c r="I29" s="182">
        <v>291641</v>
      </c>
      <c r="J29" s="186">
        <v>1.9386956263118666</v>
      </c>
      <c r="K29" s="188">
        <v>54.72</v>
      </c>
    </row>
    <row r="30" spans="1:11" s="46" customFormat="1" ht="21.75" customHeight="1" x14ac:dyDescent="0.45">
      <c r="A30" s="345"/>
      <c r="B30" s="348"/>
      <c r="C30" s="179" t="s">
        <v>229</v>
      </c>
      <c r="D30" s="180">
        <v>7916.1361598723479</v>
      </c>
      <c r="E30" s="180">
        <v>7927</v>
      </c>
      <c r="F30" s="184">
        <v>0.2587275169068004</v>
      </c>
      <c r="G30" s="181">
        <v>753.29710063014249</v>
      </c>
      <c r="H30" s="185">
        <v>2.4586689584852901E-2</v>
      </c>
      <c r="I30" s="182">
        <v>117140</v>
      </c>
      <c r="J30" s="186">
        <v>2.3976439248105916</v>
      </c>
      <c r="K30" s="188">
        <v>54.161999999999999</v>
      </c>
    </row>
    <row r="31" spans="1:11" s="46" customFormat="1" ht="21.75" customHeight="1" x14ac:dyDescent="0.45">
      <c r="A31" s="345"/>
      <c r="B31" s="179" t="s">
        <v>251</v>
      </c>
      <c r="C31" s="179" t="s">
        <v>252</v>
      </c>
      <c r="D31" s="180">
        <v>6492.9142645160864</v>
      </c>
      <c r="E31" s="180">
        <v>4736</v>
      </c>
      <c r="F31" s="184">
        <v>0.24536625617969629</v>
      </c>
      <c r="G31" s="181">
        <v>725.45997081600001</v>
      </c>
      <c r="H31" s="185">
        <v>3.7585176741417578E-2</v>
      </c>
      <c r="I31" s="182">
        <v>161470.12</v>
      </c>
      <c r="J31" s="186">
        <v>1.617</v>
      </c>
      <c r="K31" s="188">
        <v>39.569000000000003</v>
      </c>
    </row>
    <row r="32" spans="1:11" s="46" customFormat="1" ht="21.75" customHeight="1" x14ac:dyDescent="0.45">
      <c r="A32" s="179" t="s">
        <v>370</v>
      </c>
      <c r="B32" s="179" t="s">
        <v>236</v>
      </c>
      <c r="C32" s="179" t="s">
        <v>237</v>
      </c>
      <c r="D32" s="180">
        <v>4426.9436404173039</v>
      </c>
      <c r="E32" s="180">
        <v>4497.7120000000004</v>
      </c>
      <c r="F32" s="184">
        <v>0.28722322102577957</v>
      </c>
      <c r="G32" s="181">
        <v>1011.34612992</v>
      </c>
      <c r="H32" s="185">
        <v>6.4584413810305968E-2</v>
      </c>
      <c r="I32" s="182">
        <v>57331</v>
      </c>
      <c r="J32" s="186">
        <v>1.9442770429389173</v>
      </c>
      <c r="K32" s="188">
        <v>373.61</v>
      </c>
    </row>
    <row r="33" spans="1:11" s="46" customFormat="1" ht="21.75" customHeight="1" x14ac:dyDescent="0.45">
      <c r="A33" s="345" t="s">
        <v>54</v>
      </c>
      <c r="B33" s="345"/>
      <c r="C33" s="345"/>
      <c r="D33" s="180">
        <f>SUM(D7:D32)</f>
        <v>317410.39394476707</v>
      </c>
      <c r="E33" s="180">
        <f>SUM(E7:E32)</f>
        <v>312487.47525865317</v>
      </c>
      <c r="F33" s="175" t="s">
        <v>362</v>
      </c>
      <c r="G33" s="181">
        <f>SUM(G7:G32)</f>
        <v>34828.711478341858</v>
      </c>
      <c r="H33" s="175" t="s">
        <v>362</v>
      </c>
      <c r="I33" s="182">
        <f>SUM(I7:I32)</f>
        <v>6144492.4971635723</v>
      </c>
      <c r="J33" s="175" t="s">
        <v>362</v>
      </c>
      <c r="K33" s="187">
        <f>SUM(K7:K32)</f>
        <v>5392.1213056531742</v>
      </c>
    </row>
    <row r="34" spans="1:11" s="46" customFormat="1" ht="9" customHeight="1" x14ac:dyDescent="0.45">
      <c r="K34" s="194"/>
    </row>
    <row r="35" spans="1:11" s="46" customFormat="1" x14ac:dyDescent="0.45">
      <c r="A35" s="46" t="s">
        <v>826</v>
      </c>
      <c r="K35" s="194"/>
    </row>
    <row r="36" spans="1:11" s="46" customFormat="1" x14ac:dyDescent="0.45">
      <c r="A36" s="46" t="s">
        <v>827</v>
      </c>
      <c r="K36" s="194"/>
    </row>
    <row r="37" spans="1:11" s="46" customFormat="1" ht="18.75" customHeight="1" x14ac:dyDescent="0.45">
      <c r="A37" s="46" t="s">
        <v>371</v>
      </c>
      <c r="E37" s="195"/>
      <c r="K37" s="194"/>
    </row>
    <row r="38" spans="1:11" s="46" customFormat="1" ht="18.75" customHeight="1" x14ac:dyDescent="0.45">
      <c r="A38" s="46" t="s">
        <v>828</v>
      </c>
      <c r="K38" s="194"/>
    </row>
    <row r="39" spans="1:11" s="46" customFormat="1" x14ac:dyDescent="0.45">
      <c r="A39" s="46" t="s">
        <v>829</v>
      </c>
      <c r="K39" s="194"/>
    </row>
    <row r="40" spans="1:11" s="46" customFormat="1" x14ac:dyDescent="0.45">
      <c r="A40" s="46" t="s">
        <v>830</v>
      </c>
      <c r="K40" s="194"/>
    </row>
    <row r="41" spans="1:11" s="46" customFormat="1" x14ac:dyDescent="0.45">
      <c r="A41" s="46" t="s">
        <v>831</v>
      </c>
      <c r="K41" s="194"/>
    </row>
  </sheetData>
  <mergeCells count="8">
    <mergeCell ref="A33:C33"/>
    <mergeCell ref="A5:B5"/>
    <mergeCell ref="A8:A27"/>
    <mergeCell ref="B10:B11"/>
    <mergeCell ref="B15:B16"/>
    <mergeCell ref="B22:B27"/>
    <mergeCell ref="A28:A31"/>
    <mergeCell ref="B29:B30"/>
  </mergeCells>
  <phoneticPr fontId="1"/>
  <hyperlinks>
    <hyperlink ref="K1" location="目次!A1" display="目次に戻る" xr:uid="{00000000-0004-0000-16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74"/>
  <sheetViews>
    <sheetView topLeftCell="A29" workbookViewId="0">
      <selection activeCell="H1" sqref="H1"/>
    </sheetView>
  </sheetViews>
  <sheetFormatPr defaultColWidth="9" defaultRowHeight="15" x14ac:dyDescent="0.45"/>
  <cols>
    <col min="1" max="1" width="15.09765625" style="5" customWidth="1"/>
    <col min="2" max="3" width="24.59765625" style="5" customWidth="1"/>
    <col min="4" max="4" width="17.3984375" style="5" customWidth="1"/>
    <col min="5" max="8" width="11.3984375" style="5" customWidth="1"/>
    <col min="9" max="16384" width="9" style="5"/>
  </cols>
  <sheetData>
    <row r="1" spans="1:8" ht="18" x14ac:dyDescent="0.45">
      <c r="H1" s="116" t="s">
        <v>10</v>
      </c>
    </row>
    <row r="2" spans="1:8" ht="18.600000000000001" x14ac:dyDescent="0.45">
      <c r="A2" s="7" t="s">
        <v>11</v>
      </c>
    </row>
    <row r="3" spans="1:8" ht="15.75" customHeight="1" x14ac:dyDescent="0.45">
      <c r="A3" s="7"/>
    </row>
    <row r="4" spans="1:8" x14ac:dyDescent="0.45">
      <c r="A4" s="72" t="s">
        <v>385</v>
      </c>
    </row>
    <row r="5" spans="1:8" x14ac:dyDescent="0.45">
      <c r="A5" s="3" t="s">
        <v>372</v>
      </c>
    </row>
    <row r="6" spans="1:8" ht="59.25" customHeight="1" x14ac:dyDescent="0.45">
      <c r="A6" s="314" t="s">
        <v>388</v>
      </c>
      <c r="B6" s="314"/>
      <c r="C6" s="314"/>
      <c r="D6" s="314"/>
      <c r="E6" s="314"/>
      <c r="F6" s="314"/>
      <c r="G6" s="314"/>
      <c r="H6" s="314"/>
    </row>
    <row r="7" spans="1:8" ht="15.75" customHeight="1" x14ac:dyDescent="0.45">
      <c r="A7" s="31"/>
      <c r="B7" s="31"/>
      <c r="C7" s="31"/>
      <c r="D7" s="31"/>
      <c r="E7" s="31"/>
      <c r="F7" s="31"/>
      <c r="G7" s="31"/>
      <c r="H7" s="31"/>
    </row>
    <row r="8" spans="1:8" ht="15.75" customHeight="1" x14ac:dyDescent="0.45">
      <c r="A8" s="73" t="s">
        <v>743</v>
      </c>
      <c r="B8" s="31"/>
      <c r="C8" s="31"/>
      <c r="D8" s="31"/>
      <c r="E8" s="31"/>
      <c r="F8" s="31"/>
      <c r="G8" s="31"/>
      <c r="H8" s="31"/>
    </row>
    <row r="9" spans="1:8" ht="37.5" customHeight="1" x14ac:dyDescent="0.45">
      <c r="A9" s="314" t="s">
        <v>386</v>
      </c>
      <c r="B9" s="314"/>
      <c r="C9" s="314"/>
      <c r="D9" s="314"/>
      <c r="E9" s="314"/>
      <c r="F9" s="314"/>
      <c r="G9" s="314"/>
      <c r="H9" s="314"/>
    </row>
    <row r="10" spans="1:8" x14ac:dyDescent="0.45">
      <c r="A10" s="32"/>
    </row>
    <row r="11" spans="1:8" ht="31.2" x14ac:dyDescent="0.45">
      <c r="A11" s="41" t="s">
        <v>373</v>
      </c>
      <c r="B11" s="10" t="s">
        <v>374</v>
      </c>
      <c r="C11" s="10" t="s">
        <v>375</v>
      </c>
      <c r="D11" s="10" t="s">
        <v>296</v>
      </c>
      <c r="E11" s="10" t="s">
        <v>376</v>
      </c>
      <c r="F11" s="10" t="s">
        <v>377</v>
      </c>
      <c r="G11" s="10" t="s">
        <v>378</v>
      </c>
      <c r="H11" s="10" t="s">
        <v>44</v>
      </c>
    </row>
    <row r="12" spans="1:8" s="46" customFormat="1" x14ac:dyDescent="0.45">
      <c r="A12" s="201">
        <v>186</v>
      </c>
      <c r="B12" s="200">
        <v>1545</v>
      </c>
      <c r="C12" s="200">
        <v>7804</v>
      </c>
      <c r="D12" s="201">
        <v>257</v>
      </c>
      <c r="E12" s="200">
        <v>2981</v>
      </c>
      <c r="F12" s="202">
        <v>0</v>
      </c>
      <c r="G12" s="203">
        <v>11.374000000000001</v>
      </c>
      <c r="H12" s="202">
        <v>2.7349999999999999</v>
      </c>
    </row>
    <row r="15" spans="1:8" x14ac:dyDescent="0.45">
      <c r="A15" s="74" t="s">
        <v>273</v>
      </c>
    </row>
    <row r="16" spans="1:8" ht="59.25" customHeight="1" x14ac:dyDescent="0.45">
      <c r="A16" s="314" t="s">
        <v>389</v>
      </c>
      <c r="B16" s="314"/>
      <c r="C16" s="314"/>
      <c r="D16" s="314"/>
      <c r="E16" s="314"/>
      <c r="F16" s="314"/>
      <c r="G16" s="314"/>
      <c r="H16" s="314"/>
    </row>
    <row r="18" spans="1:8" x14ac:dyDescent="0.45">
      <c r="A18" s="73" t="s">
        <v>743</v>
      </c>
      <c r="B18" s="31"/>
      <c r="C18" s="31"/>
      <c r="D18" s="31"/>
      <c r="E18" s="31"/>
      <c r="F18" s="31"/>
      <c r="G18" s="31"/>
      <c r="H18" s="31"/>
    </row>
    <row r="19" spans="1:8" ht="37.5" customHeight="1" x14ac:dyDescent="0.45">
      <c r="A19" s="276" t="s">
        <v>838</v>
      </c>
      <c r="B19" s="276"/>
      <c r="C19" s="276"/>
      <c r="D19" s="276"/>
      <c r="E19" s="276"/>
      <c r="F19" s="276"/>
      <c r="G19" s="276"/>
      <c r="H19" s="276"/>
    </row>
    <row r="21" spans="1:8" ht="31.2" x14ac:dyDescent="0.45">
      <c r="A21" s="41" t="s">
        <v>373</v>
      </c>
      <c r="B21" s="10" t="s">
        <v>374</v>
      </c>
      <c r="C21" s="10" t="s">
        <v>375</v>
      </c>
      <c r="D21" s="10" t="s">
        <v>296</v>
      </c>
      <c r="E21" s="10" t="s">
        <v>376</v>
      </c>
      <c r="F21" s="10" t="s">
        <v>377</v>
      </c>
      <c r="G21" s="10" t="s">
        <v>378</v>
      </c>
      <c r="H21" s="10" t="s">
        <v>44</v>
      </c>
    </row>
    <row r="22" spans="1:8" s="46" customFormat="1" x14ac:dyDescent="0.45">
      <c r="A22" s="201">
        <v>175</v>
      </c>
      <c r="B22" s="200">
        <v>1149</v>
      </c>
      <c r="C22" s="200">
        <v>5535</v>
      </c>
      <c r="D22" s="201">
        <v>288</v>
      </c>
      <c r="E22" s="200">
        <v>2220.1469999999999</v>
      </c>
      <c r="F22" s="202">
        <v>0</v>
      </c>
      <c r="G22" s="204">
        <v>0.23353750000000001</v>
      </c>
      <c r="H22" s="201">
        <v>1.405</v>
      </c>
    </row>
    <row r="25" spans="1:8" x14ac:dyDescent="0.45">
      <c r="A25" s="74" t="s">
        <v>379</v>
      </c>
    </row>
    <row r="26" spans="1:8" ht="59.25" customHeight="1" x14ac:dyDescent="0.45">
      <c r="A26" s="314" t="s">
        <v>839</v>
      </c>
      <c r="B26" s="314"/>
      <c r="C26" s="314"/>
      <c r="D26" s="314"/>
      <c r="E26" s="314"/>
      <c r="F26" s="314"/>
      <c r="G26" s="314"/>
      <c r="H26" s="314"/>
    </row>
    <row r="28" spans="1:8" x14ac:dyDescent="0.45">
      <c r="A28" s="73" t="s">
        <v>743</v>
      </c>
      <c r="B28" s="31"/>
      <c r="C28" s="31"/>
      <c r="D28" s="31"/>
      <c r="E28" s="31"/>
      <c r="F28" s="31"/>
      <c r="G28" s="31"/>
      <c r="H28" s="31"/>
    </row>
    <row r="29" spans="1:8" ht="47.25" customHeight="1" x14ac:dyDescent="0.45">
      <c r="A29" s="351" t="s">
        <v>840</v>
      </c>
      <c r="B29" s="351"/>
      <c r="C29" s="351"/>
      <c r="D29" s="351"/>
      <c r="E29" s="351"/>
      <c r="F29" s="351"/>
      <c r="G29" s="351"/>
      <c r="H29" s="351"/>
    </row>
    <row r="31" spans="1:8" ht="31.2" x14ac:dyDescent="0.45">
      <c r="A31" s="41" t="s">
        <v>373</v>
      </c>
      <c r="B31" s="10" t="s">
        <v>374</v>
      </c>
      <c r="C31" s="10" t="s">
        <v>375</v>
      </c>
      <c r="D31" s="10" t="s">
        <v>296</v>
      </c>
      <c r="E31" s="10" t="s">
        <v>376</v>
      </c>
      <c r="F31" s="10" t="s">
        <v>377</v>
      </c>
      <c r="G31" s="10" t="s">
        <v>378</v>
      </c>
      <c r="H31" s="10" t="s">
        <v>44</v>
      </c>
    </row>
    <row r="32" spans="1:8" s="46" customFormat="1" x14ac:dyDescent="0.45">
      <c r="A32" s="201">
        <v>462</v>
      </c>
      <c r="B32" s="200">
        <v>2379</v>
      </c>
      <c r="C32" s="200">
        <v>16692</v>
      </c>
      <c r="D32" s="201">
        <v>791</v>
      </c>
      <c r="E32" s="200">
        <v>4600</v>
      </c>
      <c r="F32" s="202">
        <v>0</v>
      </c>
      <c r="G32" s="204">
        <v>0.30299999999999999</v>
      </c>
      <c r="H32" s="202">
        <v>1.288</v>
      </c>
    </row>
    <row r="35" spans="1:8" x14ac:dyDescent="0.45">
      <c r="A35" s="3" t="s">
        <v>323</v>
      </c>
    </row>
    <row r="36" spans="1:8" ht="59.25" customHeight="1" x14ac:dyDescent="0.45">
      <c r="A36" s="314" t="s">
        <v>380</v>
      </c>
      <c r="B36" s="314"/>
      <c r="C36" s="314"/>
      <c r="D36" s="314"/>
      <c r="E36" s="314"/>
      <c r="F36" s="314"/>
      <c r="G36" s="314"/>
      <c r="H36" s="314"/>
    </row>
    <row r="37" spans="1:8" x14ac:dyDescent="0.45">
      <c r="A37" s="31"/>
      <c r="B37" s="31"/>
      <c r="C37" s="31"/>
      <c r="D37" s="31"/>
      <c r="E37" s="31"/>
      <c r="F37" s="31"/>
      <c r="G37" s="31"/>
      <c r="H37" s="31"/>
    </row>
    <row r="38" spans="1:8" x14ac:dyDescent="0.45">
      <c r="A38" s="73" t="s">
        <v>743</v>
      </c>
      <c r="B38" s="31"/>
      <c r="C38" s="31"/>
      <c r="D38" s="31"/>
      <c r="E38" s="31"/>
      <c r="F38" s="31"/>
      <c r="G38" s="31"/>
      <c r="H38" s="31"/>
    </row>
    <row r="39" spans="1:8" ht="53.85" customHeight="1" x14ac:dyDescent="0.45">
      <c r="A39" s="351" t="s">
        <v>841</v>
      </c>
      <c r="B39" s="351"/>
      <c r="C39" s="351"/>
      <c r="D39" s="351"/>
      <c r="E39" s="351"/>
      <c r="F39" s="351"/>
      <c r="G39" s="351"/>
      <c r="H39" s="351"/>
    </row>
    <row r="40" spans="1:8" x14ac:dyDescent="0.45">
      <c r="A40" s="32"/>
    </row>
    <row r="41" spans="1:8" ht="31.2" x14ac:dyDescent="0.45">
      <c r="A41" s="41" t="s">
        <v>373</v>
      </c>
      <c r="B41" s="10" t="s">
        <v>374</v>
      </c>
      <c r="C41" s="10" t="s">
        <v>375</v>
      </c>
      <c r="D41" s="10" t="s">
        <v>296</v>
      </c>
      <c r="E41" s="10" t="s">
        <v>376</v>
      </c>
      <c r="F41" s="10" t="s">
        <v>377</v>
      </c>
      <c r="G41" s="10" t="s">
        <v>378</v>
      </c>
      <c r="H41" s="10" t="s">
        <v>44</v>
      </c>
    </row>
    <row r="42" spans="1:8" x14ac:dyDescent="0.45">
      <c r="A42" s="201">
        <v>272</v>
      </c>
      <c r="B42" s="200">
        <v>2842.8664168979999</v>
      </c>
      <c r="C42" s="200">
        <v>9554</v>
      </c>
      <c r="D42" s="201">
        <v>266</v>
      </c>
      <c r="E42" s="200">
        <v>5486</v>
      </c>
      <c r="F42" s="202">
        <v>0</v>
      </c>
      <c r="G42" s="202">
        <v>2.3329396999999998</v>
      </c>
      <c r="H42" s="201">
        <v>1.4279999999999999</v>
      </c>
    </row>
    <row r="45" spans="1:8" x14ac:dyDescent="0.45">
      <c r="A45" s="3" t="s">
        <v>381</v>
      </c>
    </row>
    <row r="46" spans="1:8" ht="59.25" customHeight="1" x14ac:dyDescent="0.45">
      <c r="A46" s="314" t="s">
        <v>390</v>
      </c>
      <c r="B46" s="314"/>
      <c r="C46" s="314"/>
      <c r="D46" s="314"/>
      <c r="E46" s="314"/>
      <c r="F46" s="314"/>
      <c r="G46" s="314"/>
      <c r="H46" s="314"/>
    </row>
    <row r="47" spans="1:8" x14ac:dyDescent="0.45">
      <c r="A47" s="31"/>
      <c r="B47" s="31"/>
      <c r="C47" s="31"/>
      <c r="D47" s="31"/>
      <c r="E47" s="31"/>
      <c r="F47" s="31"/>
      <c r="G47" s="31"/>
      <c r="H47" s="31"/>
    </row>
    <row r="48" spans="1:8" x14ac:dyDescent="0.45">
      <c r="A48" s="73" t="s">
        <v>743</v>
      </c>
      <c r="B48" s="31"/>
      <c r="C48" s="31"/>
      <c r="D48" s="31"/>
      <c r="E48" s="31"/>
      <c r="F48" s="31"/>
      <c r="G48" s="31"/>
      <c r="H48" s="31"/>
    </row>
    <row r="49" spans="1:8" ht="37.5" customHeight="1" x14ac:dyDescent="0.45">
      <c r="A49" s="351" t="s">
        <v>842</v>
      </c>
      <c r="B49" s="351"/>
      <c r="C49" s="351"/>
      <c r="D49" s="351"/>
      <c r="E49" s="351"/>
      <c r="F49" s="351"/>
      <c r="G49" s="351"/>
      <c r="H49" s="351"/>
    </row>
    <row r="50" spans="1:8" x14ac:dyDescent="0.45">
      <c r="A50" s="32"/>
    </row>
    <row r="51" spans="1:8" ht="31.2" x14ac:dyDescent="0.45">
      <c r="A51" s="41" t="s">
        <v>373</v>
      </c>
      <c r="B51" s="10" t="s">
        <v>374</v>
      </c>
      <c r="C51" s="10" t="s">
        <v>375</v>
      </c>
      <c r="D51" s="10" t="s">
        <v>296</v>
      </c>
      <c r="E51" s="10" t="s">
        <v>376</v>
      </c>
      <c r="F51" s="10" t="s">
        <v>377</v>
      </c>
      <c r="G51" s="10" t="s">
        <v>378</v>
      </c>
      <c r="H51" s="10" t="s">
        <v>44</v>
      </c>
    </row>
    <row r="52" spans="1:8" x14ac:dyDescent="0.45">
      <c r="A52" s="201">
        <v>195</v>
      </c>
      <c r="B52" s="200">
        <v>1248.157191495324</v>
      </c>
      <c r="C52" s="200">
        <v>6391</v>
      </c>
      <c r="D52" s="201">
        <v>163</v>
      </c>
      <c r="E52" s="200">
        <v>2856.9789999999998</v>
      </c>
      <c r="F52" s="202">
        <v>0</v>
      </c>
      <c r="G52" s="202">
        <v>51.642000000000003</v>
      </c>
      <c r="H52" s="201">
        <v>1.5249999999999999</v>
      </c>
    </row>
    <row r="55" spans="1:8" x14ac:dyDescent="0.45">
      <c r="A55" s="3" t="s">
        <v>382</v>
      </c>
    </row>
    <row r="56" spans="1:8" ht="59.25" customHeight="1" x14ac:dyDescent="0.45">
      <c r="A56" s="314" t="s">
        <v>383</v>
      </c>
      <c r="B56" s="314"/>
      <c r="C56" s="314"/>
      <c r="D56" s="314"/>
      <c r="E56" s="314"/>
      <c r="F56" s="314"/>
      <c r="G56" s="314"/>
      <c r="H56" s="314"/>
    </row>
    <row r="57" spans="1:8" x14ac:dyDescent="0.45">
      <c r="A57" s="31"/>
      <c r="B57" s="31"/>
      <c r="C57" s="31"/>
      <c r="D57" s="31"/>
      <c r="E57" s="31"/>
      <c r="F57" s="31"/>
      <c r="G57" s="31"/>
      <c r="H57" s="31"/>
    </row>
    <row r="58" spans="1:8" x14ac:dyDescent="0.45">
      <c r="A58" s="73" t="s">
        <v>743</v>
      </c>
      <c r="B58" s="31"/>
      <c r="C58" s="31"/>
      <c r="D58" s="31"/>
      <c r="E58" s="31"/>
      <c r="F58" s="31"/>
      <c r="G58" s="31"/>
      <c r="H58" s="31"/>
    </row>
    <row r="59" spans="1:8" ht="37.5" customHeight="1" x14ac:dyDescent="0.45">
      <c r="A59" s="351" t="s">
        <v>387</v>
      </c>
      <c r="B59" s="351"/>
      <c r="C59" s="351"/>
      <c r="D59" s="351"/>
      <c r="E59" s="351"/>
      <c r="F59" s="351"/>
      <c r="G59" s="351"/>
      <c r="H59" s="351"/>
    </row>
    <row r="60" spans="1:8" x14ac:dyDescent="0.45">
      <c r="A60" s="32"/>
    </row>
    <row r="61" spans="1:8" ht="31.2" x14ac:dyDescent="0.45">
      <c r="A61" s="41" t="s">
        <v>373</v>
      </c>
      <c r="B61" s="10" t="s">
        <v>374</v>
      </c>
      <c r="C61" s="10" t="s">
        <v>375</v>
      </c>
      <c r="D61" s="10" t="s">
        <v>296</v>
      </c>
      <c r="E61" s="10" t="s">
        <v>376</v>
      </c>
      <c r="F61" s="10" t="s">
        <v>377</v>
      </c>
      <c r="G61" s="10" t="s">
        <v>378</v>
      </c>
      <c r="H61" s="10" t="s">
        <v>44</v>
      </c>
    </row>
    <row r="62" spans="1:8" s="46" customFormat="1" x14ac:dyDescent="0.45">
      <c r="A62" s="201">
        <v>15</v>
      </c>
      <c r="B62" s="200">
        <v>41</v>
      </c>
      <c r="C62" s="200">
        <v>564</v>
      </c>
      <c r="D62" s="201">
        <v>75</v>
      </c>
      <c r="E62" s="201">
        <v>137</v>
      </c>
      <c r="F62" s="202">
        <v>0</v>
      </c>
      <c r="G62" s="202">
        <v>3.5049999999999999</v>
      </c>
      <c r="H62" s="202">
        <v>2.1000000000000001E-2</v>
      </c>
    </row>
    <row r="65" spans="1:8" x14ac:dyDescent="0.45">
      <c r="A65" s="3" t="s">
        <v>384</v>
      </c>
    </row>
    <row r="66" spans="1:8" ht="46.5" customHeight="1" x14ac:dyDescent="0.45">
      <c r="A66" s="314" t="s">
        <v>844</v>
      </c>
      <c r="B66" s="314"/>
      <c r="C66" s="314"/>
      <c r="D66" s="314"/>
      <c r="E66" s="314"/>
      <c r="F66" s="314"/>
      <c r="G66" s="314"/>
      <c r="H66" s="314"/>
    </row>
    <row r="67" spans="1:8" x14ac:dyDescent="0.45">
      <c r="A67" s="31"/>
      <c r="B67" s="31"/>
      <c r="C67" s="31"/>
      <c r="D67" s="31"/>
      <c r="E67" s="31"/>
      <c r="F67" s="31"/>
      <c r="G67" s="31"/>
      <c r="H67" s="31"/>
    </row>
    <row r="68" spans="1:8" x14ac:dyDescent="0.45">
      <c r="A68" s="73" t="s">
        <v>743</v>
      </c>
      <c r="B68" s="31"/>
      <c r="C68" s="31"/>
      <c r="D68" s="31"/>
      <c r="E68" s="31"/>
      <c r="F68" s="31"/>
      <c r="G68" s="31"/>
      <c r="H68" s="31"/>
    </row>
    <row r="69" spans="1:8" ht="49.5" customHeight="1" x14ac:dyDescent="0.45">
      <c r="A69" s="350" t="s">
        <v>954</v>
      </c>
      <c r="B69" s="350"/>
      <c r="C69" s="350"/>
      <c r="D69" s="350"/>
      <c r="E69" s="350"/>
      <c r="F69" s="350"/>
      <c r="G69" s="350"/>
      <c r="H69" s="350"/>
    </row>
    <row r="70" spans="1:8" x14ac:dyDescent="0.45">
      <c r="A70" s="32"/>
    </row>
    <row r="71" spans="1:8" ht="31.2" x14ac:dyDescent="0.45">
      <c r="A71" s="41" t="s">
        <v>373</v>
      </c>
      <c r="B71" s="10" t="s">
        <v>374</v>
      </c>
      <c r="C71" s="10" t="s">
        <v>375</v>
      </c>
      <c r="D71" s="10" t="s">
        <v>296</v>
      </c>
      <c r="E71" s="10" t="s">
        <v>376</v>
      </c>
      <c r="F71" s="10" t="s">
        <v>377</v>
      </c>
      <c r="G71" s="10" t="s">
        <v>378</v>
      </c>
      <c r="H71" s="10" t="s">
        <v>44</v>
      </c>
    </row>
    <row r="72" spans="1:8" x14ac:dyDescent="0.45">
      <c r="A72" s="201">
        <v>55</v>
      </c>
      <c r="B72" s="200">
        <v>759</v>
      </c>
      <c r="C72" s="200">
        <v>15991</v>
      </c>
      <c r="D72" s="201">
        <v>90</v>
      </c>
      <c r="E72" s="200">
        <v>8759</v>
      </c>
      <c r="F72" s="202">
        <v>0</v>
      </c>
      <c r="G72" s="202">
        <v>0.50900000000000001</v>
      </c>
      <c r="H72" s="201">
        <v>0.41099999999999998</v>
      </c>
    </row>
    <row r="74" spans="1:8" ht="32.25" customHeight="1" x14ac:dyDescent="0.45">
      <c r="A74" s="314" t="s">
        <v>843</v>
      </c>
      <c r="B74" s="314"/>
      <c r="C74" s="314"/>
      <c r="D74" s="314"/>
      <c r="E74" s="314"/>
      <c r="F74" s="314"/>
      <c r="G74" s="314"/>
      <c r="H74" s="314"/>
    </row>
  </sheetData>
  <mergeCells count="15">
    <mergeCell ref="A29:H29"/>
    <mergeCell ref="A6:H6"/>
    <mergeCell ref="A9:H9"/>
    <mergeCell ref="A16:H16"/>
    <mergeCell ref="A19:H19"/>
    <mergeCell ref="A26:H26"/>
    <mergeCell ref="A66:H66"/>
    <mergeCell ref="A69:H69"/>
    <mergeCell ref="A74:H74"/>
    <mergeCell ref="A36:H36"/>
    <mergeCell ref="A39:H39"/>
    <mergeCell ref="A46:H46"/>
    <mergeCell ref="A49:H49"/>
    <mergeCell ref="A56:H56"/>
    <mergeCell ref="A59:H59"/>
  </mergeCells>
  <phoneticPr fontId="1"/>
  <hyperlinks>
    <hyperlink ref="H1" location="目次!A1" display="目次に戻る" xr:uid="{00000000-0004-0000-17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2"/>
  <sheetViews>
    <sheetView workbookViewId="0">
      <selection activeCell="D1" sqref="D1"/>
    </sheetView>
  </sheetViews>
  <sheetFormatPr defaultColWidth="9" defaultRowHeight="15" x14ac:dyDescent="0.45"/>
  <cols>
    <col min="1" max="1" width="30.3984375" style="5" customWidth="1"/>
    <col min="2" max="4" width="12.59765625" style="5" customWidth="1"/>
    <col min="5" max="16384" width="9" style="5"/>
  </cols>
  <sheetData>
    <row r="1" spans="1:4" ht="18" x14ac:dyDescent="0.45">
      <c r="B1" s="6"/>
      <c r="D1" s="116" t="s">
        <v>10</v>
      </c>
    </row>
    <row r="2" spans="1:4" ht="18.600000000000001" x14ac:dyDescent="0.45">
      <c r="A2" s="7" t="s">
        <v>3</v>
      </c>
    </row>
    <row r="3" spans="1:4" ht="15.75" customHeight="1" x14ac:dyDescent="0.45">
      <c r="A3" s="7"/>
    </row>
    <row r="4" spans="1:4" ht="15.75" customHeight="1" x14ac:dyDescent="0.45">
      <c r="A4" s="352" t="s">
        <v>403</v>
      </c>
      <c r="B4" s="352"/>
      <c r="C4" s="352"/>
    </row>
    <row r="5" spans="1:4" x14ac:dyDescent="0.45">
      <c r="A5" s="41"/>
      <c r="B5" s="10">
        <v>2020</v>
      </c>
      <c r="C5" s="10">
        <v>2021</v>
      </c>
      <c r="D5" s="10">
        <v>2022</v>
      </c>
    </row>
    <row r="6" spans="1:4" x14ac:dyDescent="0.45">
      <c r="A6" s="13" t="s">
        <v>404</v>
      </c>
      <c r="B6" s="22">
        <v>31.4</v>
      </c>
      <c r="C6" s="22">
        <v>27.2</v>
      </c>
      <c r="D6" s="22">
        <v>18.66</v>
      </c>
    </row>
    <row r="7" spans="1:4" x14ac:dyDescent="0.45">
      <c r="A7" s="13" t="s">
        <v>405</v>
      </c>
      <c r="B7" s="22">
        <v>17.5</v>
      </c>
      <c r="C7" s="22">
        <v>14</v>
      </c>
      <c r="D7" s="22">
        <v>15.61</v>
      </c>
    </row>
    <row r="8" spans="1:4" x14ac:dyDescent="0.45">
      <c r="A8" s="32"/>
    </row>
    <row r="12" spans="1:4" x14ac:dyDescent="0.45">
      <c r="C12" s="76"/>
    </row>
  </sheetData>
  <mergeCells count="1">
    <mergeCell ref="A4:C4"/>
  </mergeCells>
  <phoneticPr fontId="1"/>
  <hyperlinks>
    <hyperlink ref="D1" location="目次!A1" display="目次に戻る" xr:uid="{00000000-0004-0000-18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election activeCell="F1" sqref="F1"/>
    </sheetView>
  </sheetViews>
  <sheetFormatPr defaultColWidth="9" defaultRowHeight="15" x14ac:dyDescent="0.45"/>
  <cols>
    <col min="1" max="1" width="21.09765625" style="5" customWidth="1"/>
    <col min="2" max="2" width="12" style="5" customWidth="1"/>
    <col min="3" max="6" width="12.0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x14ac:dyDescent="0.45">
      <c r="A4" s="278" t="s">
        <v>406</v>
      </c>
      <c r="B4" s="278"/>
      <c r="C4" s="278"/>
      <c r="D4" s="278"/>
    </row>
    <row r="5" spans="1:6" x14ac:dyDescent="0.45">
      <c r="A5" s="10" t="s">
        <v>115</v>
      </c>
      <c r="B5" s="77">
        <v>2018</v>
      </c>
      <c r="C5" s="10">
        <v>2019</v>
      </c>
      <c r="D5" s="10">
        <v>2020</v>
      </c>
      <c r="E5" s="10">
        <v>2021</v>
      </c>
      <c r="F5" s="10">
        <v>2022</v>
      </c>
    </row>
    <row r="6" spans="1:6" x14ac:dyDescent="0.45">
      <c r="A6" s="13" t="s">
        <v>733</v>
      </c>
      <c r="B6" s="78">
        <v>467</v>
      </c>
      <c r="C6" s="78">
        <v>620</v>
      </c>
      <c r="D6" s="78">
        <v>450</v>
      </c>
      <c r="E6" s="78">
        <v>188</v>
      </c>
      <c r="F6" s="78">
        <v>195</v>
      </c>
    </row>
    <row r="7" spans="1:6" x14ac:dyDescent="0.45">
      <c r="A7" s="277"/>
      <c r="B7" s="277"/>
      <c r="C7" s="277"/>
      <c r="D7" s="277"/>
    </row>
  </sheetData>
  <mergeCells count="2">
    <mergeCell ref="A4:D4"/>
    <mergeCell ref="A7:D7"/>
  </mergeCells>
  <phoneticPr fontId="1"/>
  <hyperlinks>
    <hyperlink ref="F1" location="目次!A1" display="目次に戻る" xr:uid="{00000000-0004-0000-19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58"/>
  <sheetViews>
    <sheetView zoomScale="90" zoomScaleNormal="90" workbookViewId="0">
      <selection activeCell="I1" sqref="I1"/>
    </sheetView>
  </sheetViews>
  <sheetFormatPr defaultColWidth="9" defaultRowHeight="15" x14ac:dyDescent="0.45"/>
  <cols>
    <col min="1" max="1" width="20" style="5" bestFit="1" customWidth="1"/>
    <col min="2" max="2" width="6.09765625" style="5" bestFit="1" customWidth="1"/>
    <col min="3" max="3" width="40.59765625" style="5" customWidth="1"/>
    <col min="4" max="4" width="11" style="5" bestFit="1" customWidth="1"/>
    <col min="5" max="5" width="11.09765625" style="5" bestFit="1" customWidth="1"/>
    <col min="6" max="6" width="10.59765625" style="5" bestFit="1" customWidth="1"/>
    <col min="7" max="7" width="9.09765625" style="5" bestFit="1" customWidth="1"/>
    <col min="8" max="8" width="8.09765625" style="5" customWidth="1"/>
    <col min="9" max="16384" width="9" style="5"/>
  </cols>
  <sheetData>
    <row r="1" spans="1:9" ht="18" x14ac:dyDescent="0.45">
      <c r="E1" s="6"/>
      <c r="F1" s="6"/>
      <c r="H1" s="6"/>
      <c r="I1" s="116" t="s">
        <v>10</v>
      </c>
    </row>
    <row r="2" spans="1:9" ht="18.600000000000001" x14ac:dyDescent="0.45">
      <c r="A2" s="7" t="s">
        <v>391</v>
      </c>
    </row>
    <row r="3" spans="1:9" ht="18.600000000000001" x14ac:dyDescent="0.45">
      <c r="A3" s="7"/>
    </row>
    <row r="4" spans="1:9" x14ac:dyDescent="0.45">
      <c r="A4" s="282" t="s">
        <v>907</v>
      </c>
      <c r="B4" s="282"/>
      <c r="C4" s="282"/>
      <c r="D4" s="282"/>
      <c r="E4" s="282"/>
    </row>
    <row r="5" spans="1:9" x14ac:dyDescent="0.45">
      <c r="A5" s="33"/>
      <c r="B5" s="33"/>
      <c r="C5" s="33"/>
      <c r="D5" s="33"/>
      <c r="E5" s="33"/>
    </row>
    <row r="6" spans="1:9" x14ac:dyDescent="0.45">
      <c r="A6" s="73" t="s">
        <v>847</v>
      </c>
      <c r="B6" s="33"/>
      <c r="C6" s="33"/>
      <c r="D6" s="33"/>
      <c r="E6" s="33"/>
    </row>
    <row r="7" spans="1:9" x14ac:dyDescent="0.45">
      <c r="A7" s="344" t="s">
        <v>559</v>
      </c>
      <c r="B7" s="344" t="s">
        <v>560</v>
      </c>
      <c r="C7" s="353" t="s">
        <v>561</v>
      </c>
      <c r="D7" s="344" t="s">
        <v>585</v>
      </c>
      <c r="E7" s="353" t="s">
        <v>562</v>
      </c>
      <c r="F7" s="353"/>
      <c r="G7" s="353"/>
      <c r="H7" s="353"/>
    </row>
    <row r="8" spans="1:9" x14ac:dyDescent="0.45">
      <c r="A8" s="344"/>
      <c r="B8" s="344"/>
      <c r="C8" s="353"/>
      <c r="D8" s="344"/>
      <c r="E8" s="98" t="s">
        <v>563</v>
      </c>
      <c r="F8" s="98" t="s">
        <v>565</v>
      </c>
      <c r="G8" s="98" t="s">
        <v>566</v>
      </c>
      <c r="H8" s="353" t="s">
        <v>568</v>
      </c>
    </row>
    <row r="9" spans="1:9" ht="28.8" x14ac:dyDescent="0.45">
      <c r="A9" s="344"/>
      <c r="B9" s="344"/>
      <c r="C9" s="353"/>
      <c r="D9" s="344"/>
      <c r="E9" s="98" t="s">
        <v>564</v>
      </c>
      <c r="F9" s="98" t="s">
        <v>597</v>
      </c>
      <c r="G9" s="98" t="s">
        <v>567</v>
      </c>
      <c r="H9" s="353"/>
    </row>
    <row r="10" spans="1:9" ht="28.8" x14ac:dyDescent="0.45">
      <c r="A10" s="99" t="s">
        <v>731</v>
      </c>
      <c r="B10" s="100">
        <v>6</v>
      </c>
      <c r="C10" s="99" t="s">
        <v>569</v>
      </c>
      <c r="D10" s="205">
        <v>92.1</v>
      </c>
      <c r="E10" s="205">
        <v>80.7</v>
      </c>
      <c r="F10" s="205">
        <v>14.9</v>
      </c>
      <c r="G10" s="205">
        <v>4.4000000000000004</v>
      </c>
      <c r="H10" s="205">
        <v>0</v>
      </c>
    </row>
    <row r="11" spans="1:9" ht="28.8" x14ac:dyDescent="0.45">
      <c r="A11" s="99" t="s">
        <v>570</v>
      </c>
      <c r="B11" s="100">
        <v>4</v>
      </c>
      <c r="C11" s="99" t="s">
        <v>571</v>
      </c>
      <c r="D11" s="205">
        <v>96</v>
      </c>
      <c r="E11" s="205">
        <v>89.1</v>
      </c>
      <c r="F11" s="205">
        <v>9.8000000000000007</v>
      </c>
      <c r="G11" s="205">
        <v>1.1000000000000001</v>
      </c>
      <c r="H11" s="205">
        <v>0</v>
      </c>
    </row>
    <row r="12" spans="1:9" ht="28.8" x14ac:dyDescent="0.45">
      <c r="A12" s="99" t="s">
        <v>572</v>
      </c>
      <c r="B12" s="100">
        <v>11</v>
      </c>
      <c r="C12" s="99" t="s">
        <v>573</v>
      </c>
      <c r="D12" s="205">
        <v>97.8</v>
      </c>
      <c r="E12" s="205">
        <v>94.8</v>
      </c>
      <c r="F12" s="205">
        <v>4</v>
      </c>
      <c r="G12" s="205">
        <v>1.3</v>
      </c>
      <c r="H12" s="205">
        <v>0</v>
      </c>
    </row>
    <row r="13" spans="1:9" ht="28.8" x14ac:dyDescent="0.45">
      <c r="A13" s="99" t="s">
        <v>574</v>
      </c>
      <c r="B13" s="100">
        <v>11</v>
      </c>
      <c r="C13" s="99" t="s">
        <v>586</v>
      </c>
      <c r="D13" s="205">
        <v>91.6</v>
      </c>
      <c r="E13" s="205">
        <v>80.900000000000006</v>
      </c>
      <c r="F13" s="205">
        <v>9.3000000000000007</v>
      </c>
      <c r="G13" s="205">
        <v>7.7</v>
      </c>
      <c r="H13" s="205">
        <v>2</v>
      </c>
    </row>
    <row r="14" spans="1:9" ht="43.2" x14ac:dyDescent="0.45">
      <c r="A14" s="99" t="s">
        <v>575</v>
      </c>
      <c r="B14" s="100">
        <v>11</v>
      </c>
      <c r="C14" s="99" t="s">
        <v>576</v>
      </c>
      <c r="D14" s="205">
        <v>95.9</v>
      </c>
      <c r="E14" s="205">
        <v>88.1</v>
      </c>
      <c r="F14" s="205">
        <v>6.4</v>
      </c>
      <c r="G14" s="205">
        <v>2.8</v>
      </c>
      <c r="H14" s="205">
        <v>2.7</v>
      </c>
    </row>
    <row r="15" spans="1:9" ht="28.8" x14ac:dyDescent="0.45">
      <c r="A15" s="99" t="s">
        <v>577</v>
      </c>
      <c r="B15" s="100">
        <v>6</v>
      </c>
      <c r="C15" s="99" t="s">
        <v>578</v>
      </c>
      <c r="D15" s="205">
        <v>97.9</v>
      </c>
      <c r="E15" s="205">
        <v>86</v>
      </c>
      <c r="F15" s="205">
        <v>1.4</v>
      </c>
      <c r="G15" s="205">
        <v>2.1</v>
      </c>
      <c r="H15" s="205">
        <v>10.5</v>
      </c>
    </row>
    <row r="16" spans="1:9" ht="28.8" x14ac:dyDescent="0.45">
      <c r="A16" s="99" t="s">
        <v>579</v>
      </c>
      <c r="B16" s="100">
        <v>6</v>
      </c>
      <c r="C16" s="99" t="s">
        <v>580</v>
      </c>
      <c r="D16" s="205">
        <v>97.1</v>
      </c>
      <c r="E16" s="205">
        <v>93.3</v>
      </c>
      <c r="F16" s="205">
        <v>4.8</v>
      </c>
      <c r="G16" s="205">
        <v>2</v>
      </c>
      <c r="H16" s="205">
        <v>0</v>
      </c>
    </row>
    <row r="17" spans="1:8" ht="28.8" x14ac:dyDescent="0.45">
      <c r="A17" s="99" t="s">
        <v>581</v>
      </c>
      <c r="B17" s="100">
        <v>4</v>
      </c>
      <c r="C17" s="99" t="s">
        <v>582</v>
      </c>
      <c r="D17" s="205">
        <v>92.6</v>
      </c>
      <c r="E17" s="205">
        <v>82.7</v>
      </c>
      <c r="F17" s="205">
        <v>12.5</v>
      </c>
      <c r="G17" s="205">
        <v>4.8</v>
      </c>
      <c r="H17" s="205">
        <v>0</v>
      </c>
    </row>
    <row r="18" spans="1:8" ht="28.8" x14ac:dyDescent="0.45">
      <c r="A18" s="99" t="s">
        <v>583</v>
      </c>
      <c r="B18" s="100">
        <v>2</v>
      </c>
      <c r="C18" s="99" t="s">
        <v>584</v>
      </c>
      <c r="D18" s="205">
        <v>92.6</v>
      </c>
      <c r="E18" s="205">
        <v>89.8</v>
      </c>
      <c r="F18" s="205">
        <v>8.1</v>
      </c>
      <c r="G18" s="205">
        <v>3.2</v>
      </c>
      <c r="H18" s="205">
        <v>0</v>
      </c>
    </row>
    <row r="19" spans="1:8" x14ac:dyDescent="0.45">
      <c r="A19" s="99" t="s">
        <v>54</v>
      </c>
      <c r="B19" s="100">
        <v>61</v>
      </c>
      <c r="C19" s="100"/>
      <c r="D19" s="205">
        <v>95.2</v>
      </c>
      <c r="E19" s="205">
        <v>87.4</v>
      </c>
      <c r="F19" s="205">
        <v>7.3</v>
      </c>
      <c r="G19" s="205">
        <v>3.5</v>
      </c>
      <c r="H19" s="205">
        <v>1.9</v>
      </c>
    </row>
    <row r="20" spans="1:8" x14ac:dyDescent="0.45">
      <c r="A20" s="5" t="s">
        <v>919</v>
      </c>
    </row>
    <row r="21" spans="1:8" x14ac:dyDescent="0.45">
      <c r="A21" s="5" t="s">
        <v>596</v>
      </c>
    </row>
    <row r="23" spans="1:8" ht="17.399999999999999" customHeight="1" x14ac:dyDescent="0.45">
      <c r="A23" s="355" t="s">
        <v>853</v>
      </c>
      <c r="B23" s="355"/>
    </row>
    <row r="24" spans="1:8" x14ac:dyDescent="0.45">
      <c r="A24" s="354" t="s">
        <v>588</v>
      </c>
      <c r="B24" s="354" t="s">
        <v>589</v>
      </c>
      <c r="C24" s="101"/>
      <c r="D24" s="103"/>
    </row>
    <row r="25" spans="1:8" x14ac:dyDescent="0.45">
      <c r="A25" s="354"/>
      <c r="B25" s="354"/>
      <c r="C25" s="102"/>
      <c r="D25" s="103"/>
    </row>
    <row r="26" spans="1:8" x14ac:dyDescent="0.45">
      <c r="A26" s="104" t="s">
        <v>590</v>
      </c>
      <c r="B26" s="197" t="s">
        <v>848</v>
      </c>
      <c r="C26" s="103"/>
      <c r="D26" s="103"/>
    </row>
    <row r="27" spans="1:8" x14ac:dyDescent="0.45">
      <c r="A27" s="105" t="s">
        <v>591</v>
      </c>
      <c r="B27" s="206" t="s">
        <v>849</v>
      </c>
      <c r="C27" s="103"/>
      <c r="D27" s="103"/>
    </row>
    <row r="28" spans="1:8" x14ac:dyDescent="0.45">
      <c r="A28" s="105" t="s">
        <v>592</v>
      </c>
      <c r="B28" s="206" t="s">
        <v>850</v>
      </c>
      <c r="C28" s="103"/>
      <c r="D28" s="103"/>
    </row>
    <row r="29" spans="1:8" x14ac:dyDescent="0.45">
      <c r="A29" s="105" t="s">
        <v>593</v>
      </c>
      <c r="B29" s="206" t="s">
        <v>594</v>
      </c>
      <c r="C29" s="103"/>
      <c r="D29" s="103"/>
    </row>
    <row r="30" spans="1:8" x14ac:dyDescent="0.45">
      <c r="A30" s="105" t="s">
        <v>595</v>
      </c>
      <c r="B30" s="206" t="s">
        <v>851</v>
      </c>
      <c r="C30" s="103"/>
      <c r="D30" s="103"/>
    </row>
    <row r="31" spans="1:8" x14ac:dyDescent="0.45">
      <c r="A31" s="105" t="s">
        <v>54</v>
      </c>
      <c r="B31" s="206" t="s">
        <v>852</v>
      </c>
      <c r="C31" s="103"/>
      <c r="D31" s="103"/>
    </row>
    <row r="33" spans="1:8" x14ac:dyDescent="0.45">
      <c r="A33" s="73" t="s">
        <v>854</v>
      </c>
      <c r="B33" s="33"/>
      <c r="C33" s="33"/>
      <c r="D33" s="33"/>
      <c r="E33" s="33"/>
    </row>
    <row r="34" spans="1:8" x14ac:dyDescent="0.45">
      <c r="A34" s="344" t="s">
        <v>559</v>
      </c>
      <c r="B34" s="344" t="s">
        <v>560</v>
      </c>
      <c r="C34" s="353" t="s">
        <v>561</v>
      </c>
      <c r="D34" s="344" t="s">
        <v>585</v>
      </c>
      <c r="E34" s="353" t="s">
        <v>562</v>
      </c>
      <c r="F34" s="353"/>
      <c r="G34" s="353"/>
      <c r="H34" s="353"/>
    </row>
    <row r="35" spans="1:8" x14ac:dyDescent="0.45">
      <c r="A35" s="344"/>
      <c r="B35" s="344"/>
      <c r="C35" s="353"/>
      <c r="D35" s="344"/>
      <c r="E35" s="98" t="s">
        <v>563</v>
      </c>
      <c r="F35" s="98" t="s">
        <v>565</v>
      </c>
      <c r="G35" s="98" t="s">
        <v>566</v>
      </c>
      <c r="H35" s="353" t="s">
        <v>568</v>
      </c>
    </row>
    <row r="36" spans="1:8" ht="28.8" x14ac:dyDescent="0.45">
      <c r="A36" s="344"/>
      <c r="B36" s="344"/>
      <c r="C36" s="353"/>
      <c r="D36" s="344"/>
      <c r="E36" s="98" t="s">
        <v>564</v>
      </c>
      <c r="F36" s="98" t="s">
        <v>597</v>
      </c>
      <c r="G36" s="98" t="s">
        <v>567</v>
      </c>
      <c r="H36" s="353"/>
    </row>
    <row r="37" spans="1:8" ht="28.8" x14ac:dyDescent="0.45">
      <c r="A37" s="99" t="s">
        <v>731</v>
      </c>
      <c r="B37" s="100">
        <v>6</v>
      </c>
      <c r="C37" s="99" t="s">
        <v>569</v>
      </c>
      <c r="D37" s="205">
        <v>81.099999999999994</v>
      </c>
      <c r="E37" s="205">
        <v>66.2</v>
      </c>
      <c r="F37" s="205">
        <v>10.8</v>
      </c>
      <c r="G37" s="205">
        <v>23</v>
      </c>
      <c r="H37" s="205">
        <v>0</v>
      </c>
    </row>
    <row r="38" spans="1:8" ht="28.8" x14ac:dyDescent="0.45">
      <c r="A38" s="99" t="s">
        <v>570</v>
      </c>
      <c r="B38" s="100">
        <v>4</v>
      </c>
      <c r="C38" s="99" t="s">
        <v>571</v>
      </c>
      <c r="D38" s="205">
        <v>92.1</v>
      </c>
      <c r="E38" s="205">
        <v>84.5</v>
      </c>
      <c r="F38" s="205">
        <v>7.4</v>
      </c>
      <c r="G38" s="205">
        <v>8.1</v>
      </c>
      <c r="H38" s="205">
        <v>0</v>
      </c>
    </row>
    <row r="39" spans="1:8" ht="28.8" x14ac:dyDescent="0.45">
      <c r="A39" s="99" t="s">
        <v>572</v>
      </c>
      <c r="B39" s="100">
        <v>11</v>
      </c>
      <c r="C39" s="99" t="s">
        <v>573</v>
      </c>
      <c r="D39" s="205">
        <v>94.5</v>
      </c>
      <c r="E39" s="205">
        <v>89.9</v>
      </c>
      <c r="F39" s="205">
        <v>3.7</v>
      </c>
      <c r="G39" s="205">
        <v>6.4</v>
      </c>
      <c r="H39" s="205">
        <v>0</v>
      </c>
    </row>
    <row r="40" spans="1:8" ht="28.8" x14ac:dyDescent="0.45">
      <c r="A40" s="99" t="s">
        <v>574</v>
      </c>
      <c r="B40" s="100">
        <v>11</v>
      </c>
      <c r="C40" s="99" t="s">
        <v>586</v>
      </c>
      <c r="D40" s="205">
        <v>81.5</v>
      </c>
      <c r="E40" s="205">
        <v>70.900000000000006</v>
      </c>
      <c r="F40" s="205">
        <v>5.7</v>
      </c>
      <c r="G40" s="205">
        <v>19.2</v>
      </c>
      <c r="H40" s="205">
        <v>4.2</v>
      </c>
    </row>
    <row r="41" spans="1:8" ht="43.2" x14ac:dyDescent="0.45">
      <c r="A41" s="99" t="s">
        <v>575</v>
      </c>
      <c r="B41" s="100">
        <v>11</v>
      </c>
      <c r="C41" s="99" t="s">
        <v>576</v>
      </c>
      <c r="D41" s="205">
        <v>85.2</v>
      </c>
      <c r="E41" s="205">
        <v>75.7</v>
      </c>
      <c r="F41" s="205">
        <v>5.9</v>
      </c>
      <c r="G41" s="205">
        <v>16.600000000000001</v>
      </c>
      <c r="H41" s="205">
        <v>1.7</v>
      </c>
    </row>
    <row r="42" spans="1:8" ht="28.8" x14ac:dyDescent="0.45">
      <c r="A42" s="99" t="s">
        <v>577</v>
      </c>
      <c r="B42" s="100">
        <v>6</v>
      </c>
      <c r="C42" s="99" t="s">
        <v>578</v>
      </c>
      <c r="D42" s="205">
        <v>88.4</v>
      </c>
      <c r="E42" s="205">
        <v>81.5</v>
      </c>
      <c r="F42" s="205">
        <v>1.8</v>
      </c>
      <c r="G42" s="205">
        <v>8.6</v>
      </c>
      <c r="H42" s="205">
        <v>8.1</v>
      </c>
    </row>
    <row r="43" spans="1:8" ht="28.8" x14ac:dyDescent="0.45">
      <c r="A43" s="99" t="s">
        <v>579</v>
      </c>
      <c r="B43" s="100">
        <v>6</v>
      </c>
      <c r="C43" s="99" t="s">
        <v>580</v>
      </c>
      <c r="D43" s="205">
        <v>93.8</v>
      </c>
      <c r="E43" s="205">
        <v>90.9</v>
      </c>
      <c r="F43" s="205">
        <v>2.2999999999999998</v>
      </c>
      <c r="G43" s="205">
        <v>6.8</v>
      </c>
      <c r="H43" s="205">
        <v>0</v>
      </c>
    </row>
    <row r="44" spans="1:8" ht="28.8" x14ac:dyDescent="0.45">
      <c r="A44" s="99" t="s">
        <v>581</v>
      </c>
      <c r="B44" s="100">
        <v>4</v>
      </c>
      <c r="C44" s="99" t="s">
        <v>582</v>
      </c>
      <c r="D44" s="205">
        <v>86.3</v>
      </c>
      <c r="E44" s="205">
        <v>75.5</v>
      </c>
      <c r="F44" s="205">
        <v>9.5</v>
      </c>
      <c r="G44" s="205">
        <v>15</v>
      </c>
      <c r="H44" s="205">
        <v>0</v>
      </c>
    </row>
    <row r="45" spans="1:8" ht="28.8" x14ac:dyDescent="0.45">
      <c r="A45" s="99" t="s">
        <v>583</v>
      </c>
      <c r="B45" s="100">
        <v>2</v>
      </c>
      <c r="C45" s="99" t="s">
        <v>584</v>
      </c>
      <c r="D45" s="205">
        <v>85.6</v>
      </c>
      <c r="E45" s="205">
        <v>75.7</v>
      </c>
      <c r="F45" s="205">
        <v>5.4</v>
      </c>
      <c r="G45" s="205">
        <v>18.899999999999999</v>
      </c>
      <c r="H45" s="205">
        <v>0</v>
      </c>
    </row>
    <row r="46" spans="1:8" x14ac:dyDescent="0.45">
      <c r="A46" s="99" t="s">
        <v>54</v>
      </c>
      <c r="B46" s="100">
        <v>61</v>
      </c>
      <c r="C46" s="100"/>
      <c r="D46" s="205">
        <v>87.5</v>
      </c>
      <c r="E46" s="205">
        <v>79.099999999999994</v>
      </c>
      <c r="F46" s="205">
        <v>5.5</v>
      </c>
      <c r="G46" s="205">
        <v>13.5</v>
      </c>
      <c r="H46" s="205">
        <v>1.9</v>
      </c>
    </row>
    <row r="47" spans="1:8" x14ac:dyDescent="0.45">
      <c r="A47" s="5" t="s">
        <v>919</v>
      </c>
    </row>
    <row r="48" spans="1:8" x14ac:dyDescent="0.45">
      <c r="A48" s="5" t="s">
        <v>596</v>
      </c>
    </row>
    <row r="50" spans="1:4" x14ac:dyDescent="0.45">
      <c r="A50" s="88" t="s">
        <v>587</v>
      </c>
    </row>
    <row r="51" spans="1:4" x14ac:dyDescent="0.45">
      <c r="A51" s="354" t="s">
        <v>588</v>
      </c>
      <c r="B51" s="354" t="s">
        <v>589</v>
      </c>
      <c r="C51" s="101"/>
      <c r="D51" s="103"/>
    </row>
    <row r="52" spans="1:4" x14ac:dyDescent="0.45">
      <c r="A52" s="354"/>
      <c r="B52" s="354"/>
      <c r="C52" s="102"/>
      <c r="D52" s="103"/>
    </row>
    <row r="53" spans="1:4" x14ac:dyDescent="0.45">
      <c r="A53" s="104" t="s">
        <v>590</v>
      </c>
      <c r="B53" s="197" t="s">
        <v>855</v>
      </c>
      <c r="C53" s="103"/>
      <c r="D53" s="103"/>
    </row>
    <row r="54" spans="1:4" x14ac:dyDescent="0.45">
      <c r="A54" s="105" t="s">
        <v>591</v>
      </c>
      <c r="B54" s="206" t="s">
        <v>856</v>
      </c>
      <c r="C54" s="103"/>
      <c r="D54" s="103"/>
    </row>
    <row r="55" spans="1:4" x14ac:dyDescent="0.45">
      <c r="A55" s="105" t="s">
        <v>592</v>
      </c>
      <c r="B55" s="206" t="s">
        <v>857</v>
      </c>
      <c r="C55" s="103"/>
      <c r="D55" s="103"/>
    </row>
    <row r="56" spans="1:4" x14ac:dyDescent="0.45">
      <c r="A56" s="105" t="s">
        <v>593</v>
      </c>
      <c r="B56" s="206" t="s">
        <v>858</v>
      </c>
      <c r="C56" s="103"/>
      <c r="D56" s="103"/>
    </row>
    <row r="57" spans="1:4" x14ac:dyDescent="0.45">
      <c r="A57" s="105" t="s">
        <v>595</v>
      </c>
      <c r="B57" s="206" t="s">
        <v>859</v>
      </c>
      <c r="C57" s="103"/>
      <c r="D57" s="103"/>
    </row>
    <row r="58" spans="1:4" x14ac:dyDescent="0.45">
      <c r="A58" s="105" t="s">
        <v>54</v>
      </c>
      <c r="B58" s="206" t="s">
        <v>860</v>
      </c>
      <c r="C58" s="103"/>
      <c r="D58" s="103"/>
    </row>
  </sheetData>
  <mergeCells count="18">
    <mergeCell ref="A51:A52"/>
    <mergeCell ref="B51:B52"/>
    <mergeCell ref="A23:B23"/>
    <mergeCell ref="A34:A36"/>
    <mergeCell ref="B34:B36"/>
    <mergeCell ref="C34:C36"/>
    <mergeCell ref="D34:D36"/>
    <mergeCell ref="E34:H34"/>
    <mergeCell ref="H35:H36"/>
    <mergeCell ref="A4:E4"/>
    <mergeCell ref="A24:A25"/>
    <mergeCell ref="B24:B25"/>
    <mergeCell ref="H8:H9"/>
    <mergeCell ref="E7:H7"/>
    <mergeCell ref="D7:D9"/>
    <mergeCell ref="C7:C9"/>
    <mergeCell ref="B7:B9"/>
    <mergeCell ref="A7:A9"/>
  </mergeCells>
  <phoneticPr fontId="1"/>
  <hyperlinks>
    <hyperlink ref="I1" location="目次!A1" display="目次に戻る" xr:uid="{00000000-0004-0000-1A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7"/>
  <sheetViews>
    <sheetView workbookViewId="0">
      <selection activeCell="F1" sqref="F1"/>
    </sheetView>
  </sheetViews>
  <sheetFormatPr defaultColWidth="9" defaultRowHeight="15" x14ac:dyDescent="0.45"/>
  <cols>
    <col min="1" max="1" width="21.09765625" style="5" customWidth="1"/>
    <col min="2" max="2" width="12" style="5" customWidth="1"/>
    <col min="3" max="6" width="12.0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x14ac:dyDescent="0.45">
      <c r="A4" s="278" t="s">
        <v>598</v>
      </c>
      <c r="B4" s="278"/>
      <c r="C4" s="278"/>
      <c r="D4" s="278"/>
    </row>
    <row r="5" spans="1:6" x14ac:dyDescent="0.45">
      <c r="A5" s="10" t="s">
        <v>115</v>
      </c>
      <c r="B5" s="77">
        <v>2018</v>
      </c>
      <c r="C5" s="10">
        <v>2019</v>
      </c>
      <c r="D5" s="10">
        <v>2020</v>
      </c>
      <c r="E5" s="10">
        <v>2021</v>
      </c>
      <c r="F5" s="10">
        <v>2022</v>
      </c>
    </row>
    <row r="6" spans="1:6" x14ac:dyDescent="0.45">
      <c r="A6" s="106" t="s">
        <v>599</v>
      </c>
      <c r="B6" s="107">
        <v>87.6</v>
      </c>
      <c r="C6" s="107">
        <v>79.400000000000006</v>
      </c>
      <c r="D6" s="107">
        <v>81.3</v>
      </c>
      <c r="E6" s="107">
        <v>65</v>
      </c>
      <c r="F6" s="107">
        <v>71.5</v>
      </c>
    </row>
    <row r="7" spans="1:6" x14ac:dyDescent="0.45">
      <c r="A7" s="123"/>
      <c r="B7" s="123"/>
      <c r="C7" s="123"/>
      <c r="D7" s="123"/>
    </row>
  </sheetData>
  <mergeCells count="1">
    <mergeCell ref="A4:D4"/>
  </mergeCells>
  <phoneticPr fontId="1"/>
  <hyperlinks>
    <hyperlink ref="F1" location="目次!A1" display="目次に戻る" xr:uid="{00000000-0004-0000-1B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election activeCell="F1" sqref="F1"/>
    </sheetView>
  </sheetViews>
  <sheetFormatPr defaultColWidth="9" defaultRowHeight="15" x14ac:dyDescent="0.45"/>
  <cols>
    <col min="1" max="1" width="30.3984375" style="5" customWidth="1"/>
    <col min="2" max="6" width="12.59765625" style="5" customWidth="1"/>
    <col min="7" max="16384" width="9" style="5"/>
  </cols>
  <sheetData>
    <row r="1" spans="1:6" ht="18" x14ac:dyDescent="0.45">
      <c r="D1" s="6"/>
      <c r="E1" s="132"/>
      <c r="F1" s="116" t="s">
        <v>10</v>
      </c>
    </row>
    <row r="2" spans="1:6" ht="18.600000000000001" x14ac:dyDescent="0.45">
      <c r="A2" s="7" t="s">
        <v>11</v>
      </c>
    </row>
    <row r="3" spans="1:6" ht="18.600000000000001" x14ac:dyDescent="0.45">
      <c r="A3" s="7"/>
    </row>
    <row r="4" spans="1:6" x14ac:dyDescent="0.45">
      <c r="A4" s="33" t="s">
        <v>720</v>
      </c>
      <c r="B4" s="31"/>
    </row>
    <row r="5" spans="1:6" x14ac:dyDescent="0.45">
      <c r="A5" s="10" t="s">
        <v>115</v>
      </c>
      <c r="B5" s="10">
        <v>2018</v>
      </c>
      <c r="C5" s="41">
        <v>2019</v>
      </c>
      <c r="D5" s="41">
        <v>2020</v>
      </c>
      <c r="E5" s="41">
        <v>2021</v>
      </c>
      <c r="F5" s="41">
        <v>2022</v>
      </c>
    </row>
    <row r="6" spans="1:6" x14ac:dyDescent="0.45">
      <c r="A6" s="13" t="s">
        <v>721</v>
      </c>
      <c r="B6" s="22">
        <v>650.79999999999995</v>
      </c>
      <c r="C6" s="22">
        <v>823.3</v>
      </c>
      <c r="D6" s="22">
        <v>1065.4000000000001</v>
      </c>
      <c r="E6" s="22">
        <v>436.7</v>
      </c>
      <c r="F6" s="22">
        <v>400.7</v>
      </c>
    </row>
    <row r="7" spans="1:6" x14ac:dyDescent="0.45">
      <c r="A7" s="13" t="s">
        <v>722</v>
      </c>
      <c r="B7" s="22">
        <v>618.20000000000005</v>
      </c>
      <c r="C7" s="22">
        <v>620.29999999999995</v>
      </c>
      <c r="D7" s="22">
        <v>1041.5</v>
      </c>
      <c r="E7" s="22">
        <v>417.8</v>
      </c>
      <c r="F7" s="22">
        <v>351.1</v>
      </c>
    </row>
    <row r="8" spans="1:6" x14ac:dyDescent="0.45">
      <c r="A8" s="13" t="s">
        <v>723</v>
      </c>
      <c r="B8" s="22">
        <v>95</v>
      </c>
      <c r="C8" s="22">
        <v>75.3</v>
      </c>
      <c r="D8" s="22">
        <v>75.3</v>
      </c>
      <c r="E8" s="22">
        <v>96.2</v>
      </c>
      <c r="F8" s="22">
        <v>88.9</v>
      </c>
    </row>
    <row r="9" spans="1:6" x14ac:dyDescent="0.45">
      <c r="A9" s="16" t="s">
        <v>724</v>
      </c>
      <c r="B9" s="23" t="s">
        <v>725</v>
      </c>
      <c r="C9" s="23" t="s">
        <v>725</v>
      </c>
      <c r="D9" s="23" t="s">
        <v>726</v>
      </c>
      <c r="E9" s="23" t="s">
        <v>725</v>
      </c>
      <c r="F9" s="23" t="s">
        <v>726</v>
      </c>
    </row>
  </sheetData>
  <phoneticPr fontId="1"/>
  <hyperlinks>
    <hyperlink ref="F1" location="目次!A1" display="目次に戻る" xr:uid="{F6D5174B-25FD-4A2D-B2F9-46D1DDD582BB}"/>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1"/>
  <sheetViews>
    <sheetView workbookViewId="0">
      <selection activeCell="D1" sqref="D1"/>
    </sheetView>
  </sheetViews>
  <sheetFormatPr defaultColWidth="9" defaultRowHeight="15" x14ac:dyDescent="0.45"/>
  <cols>
    <col min="1" max="1" width="21.09765625" style="5" customWidth="1"/>
    <col min="2" max="4" width="12.09765625" style="5" customWidth="1"/>
    <col min="5" max="16384" width="9" style="5"/>
  </cols>
  <sheetData>
    <row r="1" spans="1:4" ht="18" x14ac:dyDescent="0.45">
      <c r="B1" s="6"/>
      <c r="D1" s="116" t="s">
        <v>10</v>
      </c>
    </row>
    <row r="2" spans="1:4" ht="18.600000000000001" x14ac:dyDescent="0.45">
      <c r="A2" s="7" t="s">
        <v>391</v>
      </c>
    </row>
    <row r="3" spans="1:4" ht="18.600000000000001" x14ac:dyDescent="0.45">
      <c r="A3" s="7"/>
    </row>
    <row r="4" spans="1:4" x14ac:dyDescent="0.45">
      <c r="A4" s="278" t="s">
        <v>734</v>
      </c>
      <c r="B4" s="278"/>
    </row>
    <row r="5" spans="1:4" x14ac:dyDescent="0.45">
      <c r="A5" s="10" t="s">
        <v>115</v>
      </c>
      <c r="B5" s="10">
        <v>2020</v>
      </c>
      <c r="C5" s="10">
        <v>2021</v>
      </c>
      <c r="D5" s="10">
        <v>2022</v>
      </c>
    </row>
    <row r="6" spans="1:4" ht="16.2" x14ac:dyDescent="0.45">
      <c r="A6" s="106" t="s">
        <v>605</v>
      </c>
      <c r="B6" s="107">
        <v>94.7</v>
      </c>
      <c r="C6" s="107">
        <v>95.6</v>
      </c>
      <c r="D6" s="107">
        <v>96.4</v>
      </c>
    </row>
    <row r="7" spans="1:4" x14ac:dyDescent="0.45">
      <c r="A7" s="106" t="s">
        <v>600</v>
      </c>
      <c r="B7" s="107">
        <v>49.4</v>
      </c>
      <c r="C7" s="107">
        <v>53.3</v>
      </c>
      <c r="D7" s="107">
        <v>50.3</v>
      </c>
    </row>
    <row r="8" spans="1:4" x14ac:dyDescent="0.45">
      <c r="A8" s="106" t="s">
        <v>601</v>
      </c>
      <c r="B8" s="107">
        <v>83.5</v>
      </c>
      <c r="C8" s="107">
        <v>80</v>
      </c>
      <c r="D8" s="107">
        <v>84</v>
      </c>
    </row>
    <row r="9" spans="1:4" x14ac:dyDescent="0.45">
      <c r="A9" s="106" t="s">
        <v>602</v>
      </c>
      <c r="B9" s="107">
        <v>51</v>
      </c>
      <c r="C9" s="107">
        <v>56.9</v>
      </c>
      <c r="D9" s="107">
        <v>69.2</v>
      </c>
    </row>
    <row r="10" spans="1:4" x14ac:dyDescent="0.45">
      <c r="A10" s="5" t="s">
        <v>603</v>
      </c>
    </row>
    <row r="11" spans="1:4" x14ac:dyDescent="0.45">
      <c r="A11" s="5" t="s">
        <v>604</v>
      </c>
    </row>
  </sheetData>
  <mergeCells count="1">
    <mergeCell ref="A4:B4"/>
  </mergeCells>
  <phoneticPr fontId="1"/>
  <hyperlinks>
    <hyperlink ref="D1" location="目次!A1" display="目次に戻る" xr:uid="{00000000-0004-0000-1C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9"/>
  <sheetViews>
    <sheetView workbookViewId="0">
      <selection activeCell="F1" sqref="F1"/>
    </sheetView>
  </sheetViews>
  <sheetFormatPr defaultColWidth="9" defaultRowHeight="15" x14ac:dyDescent="0.45"/>
  <cols>
    <col min="1" max="1" width="42.5" style="5" customWidth="1"/>
    <col min="2" max="3" width="9.59765625" style="5" bestFit="1" customWidth="1"/>
    <col min="4" max="4" width="8.5" style="5" bestFit="1" customWidth="1"/>
    <col min="5" max="6" width="9.59765625" style="5" bestFit="1" customWidth="1"/>
    <col min="7" max="16384" width="9" style="5"/>
  </cols>
  <sheetData>
    <row r="1" spans="1:6" ht="18" x14ac:dyDescent="0.45">
      <c r="D1" s="6"/>
      <c r="F1" s="116" t="s">
        <v>10</v>
      </c>
    </row>
    <row r="2" spans="1:6" ht="18.600000000000001" x14ac:dyDescent="0.45">
      <c r="A2" s="7" t="s">
        <v>3</v>
      </c>
    </row>
    <row r="3" spans="1:6" ht="18.600000000000001" x14ac:dyDescent="0.45">
      <c r="A3" s="7"/>
    </row>
    <row r="4" spans="1:6" x14ac:dyDescent="0.45">
      <c r="A4" s="278" t="s">
        <v>558</v>
      </c>
      <c r="B4" s="278"/>
      <c r="C4" s="282"/>
      <c r="D4" s="282"/>
    </row>
    <row r="5" spans="1:6" x14ac:dyDescent="0.45">
      <c r="A5" s="10" t="s">
        <v>418</v>
      </c>
      <c r="B5" s="10">
        <v>2018</v>
      </c>
      <c r="C5" s="10">
        <v>2019</v>
      </c>
      <c r="D5" s="10">
        <v>2020</v>
      </c>
      <c r="E5" s="10">
        <v>2021</v>
      </c>
      <c r="F5" s="10">
        <v>2022</v>
      </c>
    </row>
    <row r="6" spans="1:6" x14ac:dyDescent="0.45">
      <c r="A6" s="13" t="s">
        <v>419</v>
      </c>
      <c r="B6" s="35" t="s">
        <v>420</v>
      </c>
      <c r="C6" s="35" t="s">
        <v>421</v>
      </c>
      <c r="D6" s="35" t="s">
        <v>422</v>
      </c>
      <c r="E6" s="35" t="s">
        <v>427</v>
      </c>
      <c r="F6" s="35" t="s">
        <v>863</v>
      </c>
    </row>
    <row r="7" spans="1:6" x14ac:dyDescent="0.45">
      <c r="A7" s="13" t="s">
        <v>861</v>
      </c>
      <c r="B7" s="35" t="s">
        <v>306</v>
      </c>
      <c r="C7" s="35" t="s">
        <v>306</v>
      </c>
      <c r="D7" s="35" t="s">
        <v>306</v>
      </c>
      <c r="E7" s="35" t="s">
        <v>306</v>
      </c>
      <c r="F7" s="35" t="s">
        <v>862</v>
      </c>
    </row>
    <row r="8" spans="1:6" ht="16.2" x14ac:dyDescent="0.45">
      <c r="A8" s="13" t="s">
        <v>423</v>
      </c>
      <c r="B8" s="35" t="s">
        <v>424</v>
      </c>
      <c r="C8" s="35" t="s">
        <v>425</v>
      </c>
      <c r="D8" s="35" t="s">
        <v>426</v>
      </c>
      <c r="E8" s="35" t="s">
        <v>428</v>
      </c>
      <c r="F8" s="35" t="s">
        <v>306</v>
      </c>
    </row>
    <row r="9" spans="1:6" x14ac:dyDescent="0.45">
      <c r="A9" s="277" t="s">
        <v>920</v>
      </c>
      <c r="B9" s="277"/>
      <c r="C9" s="314"/>
      <c r="D9" s="314"/>
    </row>
  </sheetData>
  <mergeCells count="2">
    <mergeCell ref="A4:D4"/>
    <mergeCell ref="A9:D9"/>
  </mergeCells>
  <phoneticPr fontId="1"/>
  <hyperlinks>
    <hyperlink ref="F1" location="目次!A1" display="目次に戻る" xr:uid="{00000000-0004-0000-1D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0"/>
  <sheetViews>
    <sheetView workbookViewId="0">
      <selection activeCell="I1" sqref="I1"/>
    </sheetView>
  </sheetViews>
  <sheetFormatPr defaultColWidth="9" defaultRowHeight="15" x14ac:dyDescent="0.45"/>
  <cols>
    <col min="1" max="1" width="36.3984375" style="5" customWidth="1"/>
    <col min="2" max="9" width="13.09765625" style="5" customWidth="1"/>
    <col min="10" max="16384" width="9" style="5"/>
  </cols>
  <sheetData>
    <row r="1" spans="1:9" ht="18" x14ac:dyDescent="0.45">
      <c r="I1" s="116" t="s">
        <v>10</v>
      </c>
    </row>
    <row r="2" spans="1:9" ht="18.600000000000001" x14ac:dyDescent="0.45">
      <c r="A2" s="7" t="s">
        <v>391</v>
      </c>
    </row>
    <row r="3" spans="1:9" ht="15.75" customHeight="1" x14ac:dyDescent="0.45">
      <c r="A3" s="7"/>
    </row>
    <row r="4" spans="1:9" ht="15.75" customHeight="1" x14ac:dyDescent="0.45">
      <c r="A4" s="39" t="s">
        <v>744</v>
      </c>
      <c r="B4" s="37"/>
      <c r="C4" s="37"/>
      <c r="D4" s="37"/>
      <c r="E4" s="37"/>
      <c r="F4" s="37"/>
      <c r="G4" s="37"/>
      <c r="H4" s="37"/>
      <c r="I4" s="43" t="s">
        <v>392</v>
      </c>
    </row>
    <row r="5" spans="1:9" x14ac:dyDescent="0.45">
      <c r="A5" s="10"/>
      <c r="B5" s="10" t="s">
        <v>393</v>
      </c>
      <c r="C5" s="10" t="s">
        <v>394</v>
      </c>
      <c r="D5" s="10" t="s">
        <v>395</v>
      </c>
      <c r="E5" s="10" t="s">
        <v>396</v>
      </c>
      <c r="F5" s="10" t="s">
        <v>397</v>
      </c>
      <c r="G5" s="10" t="s">
        <v>398</v>
      </c>
      <c r="H5" s="10" t="s">
        <v>416</v>
      </c>
      <c r="I5" s="10" t="s">
        <v>399</v>
      </c>
    </row>
    <row r="6" spans="1:9" ht="16.2" x14ac:dyDescent="0.45">
      <c r="A6" s="13" t="s">
        <v>400</v>
      </c>
      <c r="B6" s="38"/>
      <c r="C6" s="23"/>
      <c r="D6" s="23" t="s">
        <v>401</v>
      </c>
      <c r="E6" s="23"/>
      <c r="F6" s="23"/>
      <c r="G6" s="23"/>
      <c r="H6" s="23"/>
      <c r="I6" s="75"/>
    </row>
    <row r="7" spans="1:9" ht="16.2" x14ac:dyDescent="0.45">
      <c r="A7" s="13" t="s">
        <v>85</v>
      </c>
      <c r="B7" s="23"/>
      <c r="C7" s="23" t="s">
        <v>864</v>
      </c>
      <c r="D7" s="23">
        <v>1</v>
      </c>
      <c r="E7" s="23"/>
      <c r="F7" s="23"/>
      <c r="G7" s="23"/>
      <c r="H7" s="23"/>
      <c r="I7" s="75"/>
    </row>
    <row r="8" spans="1:9" ht="16.2" x14ac:dyDescent="0.45">
      <c r="A8" s="13" t="s">
        <v>402</v>
      </c>
      <c r="B8" s="56">
        <v>20</v>
      </c>
      <c r="C8" s="23">
        <v>10</v>
      </c>
      <c r="D8" s="23">
        <v>8</v>
      </c>
      <c r="E8" s="23">
        <v>3</v>
      </c>
      <c r="F8" s="23">
        <v>8</v>
      </c>
      <c r="G8" s="23">
        <v>8</v>
      </c>
      <c r="H8" s="23" t="s">
        <v>414</v>
      </c>
      <c r="I8" s="18">
        <v>2</v>
      </c>
    </row>
    <row r="9" spans="1:9" ht="9" customHeight="1" x14ac:dyDescent="0.45">
      <c r="A9" s="356"/>
      <c r="B9" s="356"/>
      <c r="C9" s="356"/>
      <c r="D9" s="356"/>
      <c r="E9" s="356"/>
      <c r="F9" s="356"/>
      <c r="G9" s="356"/>
      <c r="H9" s="356"/>
    </row>
    <row r="10" spans="1:9" ht="32.1" customHeight="1" x14ac:dyDescent="0.45">
      <c r="A10" s="351" t="s">
        <v>945</v>
      </c>
      <c r="B10" s="351"/>
      <c r="C10" s="351"/>
      <c r="D10" s="351"/>
      <c r="E10" s="351"/>
      <c r="F10" s="351"/>
      <c r="G10" s="351"/>
      <c r="H10" s="351"/>
      <c r="I10" s="351"/>
    </row>
    <row r="11" spans="1:9" x14ac:dyDescent="0.45">
      <c r="A11" s="5" t="s">
        <v>415</v>
      </c>
    </row>
    <row r="13" spans="1:9" x14ac:dyDescent="0.45">
      <c r="A13" s="5" t="s">
        <v>407</v>
      </c>
    </row>
    <row r="14" spans="1:9" x14ac:dyDescent="0.45">
      <c r="A14" s="5" t="s">
        <v>408</v>
      </c>
    </row>
    <row r="15" spans="1:9" x14ac:dyDescent="0.45">
      <c r="A15" s="5" t="s">
        <v>409</v>
      </c>
    </row>
    <row r="16" spans="1:9" x14ac:dyDescent="0.45">
      <c r="A16" s="5" t="s">
        <v>410</v>
      </c>
    </row>
    <row r="17" spans="1:1" x14ac:dyDescent="0.45">
      <c r="A17" s="5" t="s">
        <v>411</v>
      </c>
    </row>
    <row r="18" spans="1:1" x14ac:dyDescent="0.45">
      <c r="A18" s="5" t="s">
        <v>412</v>
      </c>
    </row>
    <row r="19" spans="1:1" x14ac:dyDescent="0.45">
      <c r="A19" s="5" t="s">
        <v>417</v>
      </c>
    </row>
    <row r="20" spans="1:1" x14ac:dyDescent="0.45">
      <c r="A20" s="5" t="s">
        <v>413</v>
      </c>
    </row>
  </sheetData>
  <mergeCells count="2">
    <mergeCell ref="A9:H9"/>
    <mergeCell ref="A10:I10"/>
  </mergeCells>
  <phoneticPr fontId="1"/>
  <hyperlinks>
    <hyperlink ref="I1" location="目次!A1" display="目次に戻る" xr:uid="{00000000-0004-0000-1E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3"/>
  <sheetViews>
    <sheetView workbookViewId="0">
      <selection activeCell="F1" sqref="F1"/>
    </sheetView>
  </sheetViews>
  <sheetFormatPr defaultColWidth="9" defaultRowHeight="15" x14ac:dyDescent="0.45"/>
  <cols>
    <col min="1" max="1" width="27.09765625" style="5" customWidth="1"/>
    <col min="2" max="6" width="13.09765625" style="5" customWidth="1"/>
    <col min="7" max="16384" width="9" style="5"/>
  </cols>
  <sheetData>
    <row r="1" spans="1:6" ht="18" x14ac:dyDescent="0.45">
      <c r="D1" s="6"/>
      <c r="F1" s="116" t="s">
        <v>10</v>
      </c>
    </row>
    <row r="2" spans="1:6" ht="18.600000000000001" x14ac:dyDescent="0.45">
      <c r="A2" s="7" t="s">
        <v>3</v>
      </c>
    </row>
    <row r="3" spans="1:6" ht="18.600000000000001" x14ac:dyDescent="0.45">
      <c r="A3" s="7"/>
    </row>
    <row r="4" spans="1:6" x14ac:dyDescent="0.45">
      <c r="A4" s="278" t="s">
        <v>613</v>
      </c>
      <c r="B4" s="278"/>
      <c r="C4" s="278"/>
      <c r="D4" s="278"/>
    </row>
    <row r="5" spans="1:6" x14ac:dyDescent="0.45">
      <c r="A5" s="41" t="s">
        <v>606</v>
      </c>
      <c r="B5" s="10">
        <v>2018</v>
      </c>
      <c r="C5" s="10">
        <v>2019</v>
      </c>
      <c r="D5" s="10">
        <v>2020</v>
      </c>
      <c r="E5" s="10">
        <v>2021</v>
      </c>
      <c r="F5" s="10">
        <v>2022</v>
      </c>
    </row>
    <row r="6" spans="1:6" x14ac:dyDescent="0.45">
      <c r="A6" s="108" t="s">
        <v>607</v>
      </c>
      <c r="B6" s="14">
        <v>29682</v>
      </c>
      <c r="C6" s="14">
        <v>27886</v>
      </c>
      <c r="D6" s="14">
        <v>24930</v>
      </c>
      <c r="E6" s="14">
        <v>24533</v>
      </c>
      <c r="F6" s="14">
        <v>27677</v>
      </c>
    </row>
    <row r="7" spans="1:6" x14ac:dyDescent="0.45">
      <c r="A7" s="108" t="s">
        <v>608</v>
      </c>
      <c r="B7" s="14">
        <v>2499</v>
      </c>
      <c r="C7" s="14">
        <v>2215</v>
      </c>
      <c r="D7" s="14">
        <v>2184</v>
      </c>
      <c r="E7" s="14">
        <v>1957</v>
      </c>
      <c r="F7" s="14">
        <v>2858</v>
      </c>
    </row>
    <row r="8" spans="1:6" x14ac:dyDescent="0.45">
      <c r="A8" s="109" t="s">
        <v>609</v>
      </c>
      <c r="B8" s="14">
        <v>3858</v>
      </c>
      <c r="C8" s="14">
        <v>4107</v>
      </c>
      <c r="D8" s="14">
        <v>3776</v>
      </c>
      <c r="E8" s="14">
        <v>3339</v>
      </c>
      <c r="F8" s="14">
        <v>4700</v>
      </c>
    </row>
    <row r="9" spans="1:6" x14ac:dyDescent="0.45">
      <c r="A9" s="109" t="s">
        <v>610</v>
      </c>
      <c r="B9" s="14">
        <v>1211</v>
      </c>
      <c r="C9" s="14">
        <v>1112</v>
      </c>
      <c r="D9" s="14">
        <v>858</v>
      </c>
      <c r="E9" s="14">
        <v>734</v>
      </c>
      <c r="F9" s="14">
        <v>622</v>
      </c>
    </row>
    <row r="10" spans="1:6" x14ac:dyDescent="0.45">
      <c r="A10" s="109" t="s">
        <v>611</v>
      </c>
      <c r="B10" s="14">
        <v>210</v>
      </c>
      <c r="C10" s="14">
        <v>294</v>
      </c>
      <c r="D10" s="14">
        <v>263</v>
      </c>
      <c r="E10" s="14">
        <v>250</v>
      </c>
      <c r="F10" s="14">
        <v>155</v>
      </c>
    </row>
    <row r="11" spans="1:6" x14ac:dyDescent="0.45">
      <c r="A11" s="109" t="s">
        <v>612</v>
      </c>
      <c r="B11" s="14">
        <v>2050</v>
      </c>
      <c r="C11" s="14">
        <v>1871</v>
      </c>
      <c r="D11" s="14">
        <v>1935</v>
      </c>
      <c r="E11" s="14">
        <v>1825</v>
      </c>
      <c r="F11" s="14">
        <v>1772</v>
      </c>
    </row>
    <row r="12" spans="1:6" x14ac:dyDescent="0.45">
      <c r="A12" s="109" t="s">
        <v>93</v>
      </c>
      <c r="B12" s="14">
        <v>39510</v>
      </c>
      <c r="C12" s="14">
        <v>37485</v>
      </c>
      <c r="D12" s="14">
        <v>33946</v>
      </c>
      <c r="E12" s="14">
        <v>32638</v>
      </c>
      <c r="F12" s="14">
        <v>37784</v>
      </c>
    </row>
    <row r="13" spans="1:6" x14ac:dyDescent="0.45">
      <c r="A13" s="277"/>
      <c r="B13" s="277"/>
      <c r="C13" s="277"/>
      <c r="D13" s="277"/>
    </row>
  </sheetData>
  <mergeCells count="2">
    <mergeCell ref="A4:D4"/>
    <mergeCell ref="A13:D13"/>
  </mergeCells>
  <phoneticPr fontId="1"/>
  <hyperlinks>
    <hyperlink ref="F1" location="目次!A1" display="目次に戻る" xr:uid="{00000000-0004-0000-1F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1"/>
  <sheetViews>
    <sheetView workbookViewId="0">
      <selection activeCell="C1" sqref="C1"/>
    </sheetView>
  </sheetViews>
  <sheetFormatPr defaultColWidth="9" defaultRowHeight="15" x14ac:dyDescent="0.45"/>
  <cols>
    <col min="1" max="1" width="30.59765625" style="5" customWidth="1"/>
    <col min="2" max="2" width="14.59765625" style="5" customWidth="1"/>
    <col min="3" max="3" width="22.09765625" style="5" customWidth="1"/>
    <col min="4" max="16384" width="9" style="5"/>
  </cols>
  <sheetData>
    <row r="1" spans="1:3" ht="18" x14ac:dyDescent="0.45">
      <c r="C1" s="116" t="s">
        <v>10</v>
      </c>
    </row>
    <row r="2" spans="1:3" ht="18.600000000000001" x14ac:dyDescent="0.45">
      <c r="A2" s="7" t="s">
        <v>391</v>
      </c>
    </row>
    <row r="3" spans="1:3" ht="18.600000000000001" x14ac:dyDescent="0.45">
      <c r="A3" s="7"/>
    </row>
    <row r="4" spans="1:3" ht="18" x14ac:dyDescent="0.45">
      <c r="A4" s="278" t="s">
        <v>928</v>
      </c>
      <c r="B4" s="306"/>
      <c r="C4" s="306"/>
    </row>
    <row r="5" spans="1:3" x14ac:dyDescent="0.45">
      <c r="A5" s="10" t="s">
        <v>115</v>
      </c>
      <c r="B5" s="10" t="s">
        <v>628</v>
      </c>
      <c r="C5" s="10" t="s">
        <v>629</v>
      </c>
    </row>
    <row r="6" spans="1:3" x14ac:dyDescent="0.45">
      <c r="A6" s="13" t="s">
        <v>630</v>
      </c>
      <c r="B6" s="207">
        <v>231500</v>
      </c>
      <c r="C6" s="208">
        <v>141</v>
      </c>
    </row>
    <row r="7" spans="1:3" x14ac:dyDescent="0.45">
      <c r="A7" s="13" t="s">
        <v>631</v>
      </c>
      <c r="B7" s="207">
        <v>223500</v>
      </c>
      <c r="C7" s="208">
        <v>136</v>
      </c>
    </row>
    <row r="8" spans="1:3" x14ac:dyDescent="0.45">
      <c r="A8" s="13" t="s">
        <v>632</v>
      </c>
      <c r="B8" s="207">
        <v>197500</v>
      </c>
      <c r="C8" s="208">
        <v>120</v>
      </c>
    </row>
    <row r="9" spans="1:3" x14ac:dyDescent="0.45">
      <c r="A9" s="13" t="s">
        <v>633</v>
      </c>
      <c r="B9" s="207">
        <v>188500</v>
      </c>
      <c r="C9" s="208">
        <v>115</v>
      </c>
    </row>
    <row r="10" spans="1:3" x14ac:dyDescent="0.45">
      <c r="A10" s="13" t="s">
        <v>634</v>
      </c>
      <c r="B10" s="209">
        <v>188500</v>
      </c>
      <c r="C10" s="210">
        <v>115</v>
      </c>
    </row>
    <row r="11" spans="1:3" ht="60.6" customHeight="1" x14ac:dyDescent="0.45">
      <c r="A11" s="277" t="s">
        <v>865</v>
      </c>
      <c r="B11" s="277"/>
      <c r="C11" s="277"/>
    </row>
  </sheetData>
  <mergeCells count="2">
    <mergeCell ref="A4:C4"/>
    <mergeCell ref="A11:C11"/>
  </mergeCells>
  <phoneticPr fontId="1"/>
  <hyperlinks>
    <hyperlink ref="C1" location="目次!A1" display="目次に戻る" xr:uid="{00000000-0004-0000-2A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56"/>
  <sheetViews>
    <sheetView workbookViewId="0">
      <selection activeCell="F1" sqref="F1"/>
    </sheetView>
  </sheetViews>
  <sheetFormatPr defaultRowHeight="18" x14ac:dyDescent="0.45"/>
  <cols>
    <col min="1" max="1" width="24.8984375" bestFit="1" customWidth="1"/>
    <col min="2" max="6" width="9.59765625" bestFit="1" customWidth="1"/>
  </cols>
  <sheetData>
    <row r="1" spans="1:6" x14ac:dyDescent="0.45">
      <c r="A1" s="5"/>
      <c r="B1" s="5"/>
      <c r="C1" s="5"/>
      <c r="D1" s="6"/>
      <c r="E1" s="132"/>
      <c r="F1" s="116" t="s">
        <v>10</v>
      </c>
    </row>
    <row r="2" spans="1:6" ht="18.600000000000001" x14ac:dyDescent="0.45">
      <c r="A2" s="7" t="s">
        <v>391</v>
      </c>
      <c r="B2" s="5"/>
      <c r="C2" s="5"/>
      <c r="D2" s="5"/>
      <c r="E2" s="5"/>
      <c r="F2" s="5"/>
    </row>
    <row r="3" spans="1:6" ht="18.600000000000001" x14ac:dyDescent="0.45">
      <c r="A3" s="7"/>
      <c r="B3" s="5"/>
      <c r="C3" s="5"/>
      <c r="D3" s="5"/>
      <c r="E3" s="5"/>
      <c r="F3" s="5"/>
    </row>
    <row r="4" spans="1:6" x14ac:dyDescent="0.45">
      <c r="A4" s="282" t="s">
        <v>749</v>
      </c>
      <c r="B4" s="282"/>
      <c r="C4" s="282"/>
      <c r="D4" s="282"/>
      <c r="E4" s="5"/>
      <c r="F4" s="5"/>
    </row>
    <row r="5" spans="1:6" x14ac:dyDescent="0.45">
      <c r="A5" s="33"/>
      <c r="B5" s="33"/>
      <c r="C5" s="33"/>
      <c r="D5" s="33"/>
      <c r="E5" s="5"/>
      <c r="F5" s="5"/>
    </row>
    <row r="6" spans="1:6" x14ac:dyDescent="0.45">
      <c r="A6" s="274" t="s">
        <v>950</v>
      </c>
      <c r="B6" s="8"/>
      <c r="C6" s="8"/>
      <c r="D6" s="8"/>
      <c r="E6" s="5"/>
      <c r="F6" s="5"/>
    </row>
    <row r="7" spans="1:6" x14ac:dyDescent="0.45">
      <c r="A7" s="10" t="s">
        <v>115</v>
      </c>
      <c r="B7" s="10">
        <v>2018</v>
      </c>
      <c r="C7" s="41">
        <v>2019</v>
      </c>
      <c r="D7" s="41">
        <v>2020</v>
      </c>
      <c r="E7" s="41">
        <v>2021</v>
      </c>
      <c r="F7" s="41">
        <v>2022</v>
      </c>
    </row>
    <row r="8" spans="1:6" x14ac:dyDescent="0.45">
      <c r="A8" s="13" t="s">
        <v>432</v>
      </c>
      <c r="B8" s="18">
        <v>2714</v>
      </c>
      <c r="C8" s="18">
        <v>2701</v>
      </c>
      <c r="D8" s="18">
        <v>2679</v>
      </c>
      <c r="E8" s="82">
        <v>2632</v>
      </c>
      <c r="F8" s="82">
        <v>2576</v>
      </c>
    </row>
    <row r="9" spans="1:6" x14ac:dyDescent="0.45">
      <c r="A9" s="13" t="s">
        <v>433</v>
      </c>
      <c r="B9" s="18">
        <v>2049</v>
      </c>
      <c r="C9" s="18">
        <v>2012</v>
      </c>
      <c r="D9" s="18">
        <v>1968</v>
      </c>
      <c r="E9" s="82">
        <v>1921</v>
      </c>
      <c r="F9" s="82">
        <v>1874</v>
      </c>
    </row>
    <row r="10" spans="1:6" x14ac:dyDescent="0.45">
      <c r="A10" s="13" t="s">
        <v>434</v>
      </c>
      <c r="B10" s="18">
        <v>665</v>
      </c>
      <c r="C10" s="18">
        <v>689</v>
      </c>
      <c r="D10" s="18">
        <v>711</v>
      </c>
      <c r="E10" s="82">
        <v>711</v>
      </c>
      <c r="F10" s="82">
        <v>702</v>
      </c>
    </row>
    <row r="11" spans="1:6" x14ac:dyDescent="0.45">
      <c r="A11" s="13" t="s">
        <v>435</v>
      </c>
      <c r="B11" s="18">
        <v>162</v>
      </c>
      <c r="C11" s="18">
        <v>181</v>
      </c>
      <c r="D11" s="18">
        <v>195</v>
      </c>
      <c r="E11" s="82">
        <v>204</v>
      </c>
      <c r="F11" s="82">
        <v>189</v>
      </c>
    </row>
    <row r="12" spans="1:6" x14ac:dyDescent="0.45">
      <c r="A12" s="13" t="s">
        <v>433</v>
      </c>
      <c r="B12" s="18">
        <v>125</v>
      </c>
      <c r="C12" s="18">
        <v>141</v>
      </c>
      <c r="D12" s="18">
        <v>152</v>
      </c>
      <c r="E12" s="82">
        <v>159</v>
      </c>
      <c r="F12" s="82">
        <v>143</v>
      </c>
    </row>
    <row r="13" spans="1:6" x14ac:dyDescent="0.45">
      <c r="A13" s="13" t="s">
        <v>434</v>
      </c>
      <c r="B13" s="18">
        <v>37</v>
      </c>
      <c r="C13" s="18">
        <v>40</v>
      </c>
      <c r="D13" s="18">
        <v>43</v>
      </c>
      <c r="E13" s="82">
        <v>45</v>
      </c>
      <c r="F13" s="82">
        <v>46</v>
      </c>
    </row>
    <row r="14" spans="1:6" x14ac:dyDescent="0.45">
      <c r="A14" s="13" t="s">
        <v>436</v>
      </c>
      <c r="B14" s="57">
        <v>24.4</v>
      </c>
      <c r="C14" s="57">
        <v>25.3</v>
      </c>
      <c r="D14" s="57">
        <v>26.2</v>
      </c>
      <c r="E14" s="83">
        <v>26.7</v>
      </c>
      <c r="F14" s="83">
        <f>SUM(F10,F13)/SUM(F8,F11)*100</f>
        <v>27.05244122965642</v>
      </c>
    </row>
    <row r="15" spans="1:6" x14ac:dyDescent="0.45">
      <c r="A15" s="13" t="s">
        <v>437</v>
      </c>
      <c r="B15" s="57">
        <v>11.8</v>
      </c>
      <c r="C15" s="57">
        <v>11.6</v>
      </c>
      <c r="D15" s="57">
        <v>12.3</v>
      </c>
      <c r="E15" s="83">
        <v>12.6</v>
      </c>
      <c r="F15" s="83">
        <f>376/SUM(F8+376)*100</f>
        <v>12.737127371273713</v>
      </c>
    </row>
    <row r="16" spans="1:6" x14ac:dyDescent="0.45">
      <c r="A16" s="13" t="s">
        <v>438</v>
      </c>
      <c r="B16" s="57">
        <v>42.2</v>
      </c>
      <c r="C16" s="57">
        <v>42.1</v>
      </c>
      <c r="D16" s="57">
        <v>42.4</v>
      </c>
      <c r="E16" s="83">
        <v>42.6</v>
      </c>
      <c r="F16" s="83">
        <v>42.5</v>
      </c>
    </row>
    <row r="17" spans="1:6" x14ac:dyDescent="0.45">
      <c r="A17" s="13" t="s">
        <v>433</v>
      </c>
      <c r="B17" s="57">
        <v>43.2</v>
      </c>
      <c r="C17" s="57">
        <v>43.3</v>
      </c>
      <c r="D17" s="57">
        <v>43.3</v>
      </c>
      <c r="E17" s="83">
        <v>43.5</v>
      </c>
      <c r="F17" s="83">
        <v>43.4</v>
      </c>
    </row>
    <row r="18" spans="1:6" x14ac:dyDescent="0.45">
      <c r="A18" s="13" t="s">
        <v>434</v>
      </c>
      <c r="B18" s="57">
        <v>38.799999999999997</v>
      </c>
      <c r="C18" s="57">
        <v>38.799999999999997</v>
      </c>
      <c r="D18" s="57">
        <v>39.1</v>
      </c>
      <c r="E18" s="83">
        <v>39.1</v>
      </c>
      <c r="F18" s="83">
        <v>40.1</v>
      </c>
    </row>
    <row r="19" spans="1:6" x14ac:dyDescent="0.45">
      <c r="A19" s="13" t="s">
        <v>439</v>
      </c>
      <c r="B19" s="57">
        <v>18.3</v>
      </c>
      <c r="C19" s="57">
        <v>18.3</v>
      </c>
      <c r="D19" s="57">
        <v>18.399999999999999</v>
      </c>
      <c r="E19" s="83">
        <v>18.7</v>
      </c>
      <c r="F19" s="83">
        <v>18.7</v>
      </c>
    </row>
    <row r="20" spans="1:6" x14ac:dyDescent="0.45">
      <c r="A20" s="13" t="s">
        <v>433</v>
      </c>
      <c r="B20" s="57">
        <v>19.5</v>
      </c>
      <c r="C20" s="57">
        <v>19.5</v>
      </c>
      <c r="D20" s="57">
        <v>19.600000000000001</v>
      </c>
      <c r="E20" s="83">
        <v>19.899999999999999</v>
      </c>
      <c r="F20" s="83">
        <v>19.8</v>
      </c>
    </row>
    <row r="21" spans="1:6" x14ac:dyDescent="0.45">
      <c r="A21" s="13" t="s">
        <v>434</v>
      </c>
      <c r="B21" s="57">
        <v>14.3</v>
      </c>
      <c r="C21" s="57">
        <v>14.5</v>
      </c>
      <c r="D21" s="57">
        <v>14.9</v>
      </c>
      <c r="E21" s="83">
        <v>15.7</v>
      </c>
      <c r="F21" s="83">
        <v>15.8</v>
      </c>
    </row>
    <row r="22" spans="1:6" x14ac:dyDescent="0.45">
      <c r="A22" s="13" t="s">
        <v>440</v>
      </c>
      <c r="B22" s="18">
        <v>359200</v>
      </c>
      <c r="C22" s="18">
        <v>359200</v>
      </c>
      <c r="D22" s="18">
        <v>359200</v>
      </c>
      <c r="E22" s="82">
        <v>359200</v>
      </c>
      <c r="F22" s="82">
        <v>364200</v>
      </c>
    </row>
    <row r="23" spans="1:6" x14ac:dyDescent="0.45">
      <c r="A23" s="13" t="s">
        <v>441</v>
      </c>
      <c r="B23" s="82">
        <v>94</v>
      </c>
      <c r="C23" s="82">
        <v>105</v>
      </c>
      <c r="D23" s="82">
        <v>83</v>
      </c>
      <c r="E23" s="82">
        <v>65</v>
      </c>
      <c r="F23" s="82">
        <v>62</v>
      </c>
    </row>
    <row r="24" spans="1:6" x14ac:dyDescent="0.45">
      <c r="A24" s="13" t="s">
        <v>433</v>
      </c>
      <c r="B24" s="82">
        <v>55</v>
      </c>
      <c r="C24" s="82">
        <v>61</v>
      </c>
      <c r="D24" s="82">
        <v>48</v>
      </c>
      <c r="E24" s="82">
        <v>45</v>
      </c>
      <c r="F24" s="82">
        <v>38</v>
      </c>
    </row>
    <row r="25" spans="1:6" x14ac:dyDescent="0.45">
      <c r="A25" s="13" t="s">
        <v>434</v>
      </c>
      <c r="B25" s="82">
        <v>39</v>
      </c>
      <c r="C25" s="82">
        <v>44</v>
      </c>
      <c r="D25" s="82">
        <v>35</v>
      </c>
      <c r="E25" s="82">
        <v>20</v>
      </c>
      <c r="F25" s="82">
        <v>24</v>
      </c>
    </row>
    <row r="26" spans="1:6" x14ac:dyDescent="0.45">
      <c r="A26" s="13" t="s">
        <v>442</v>
      </c>
      <c r="B26" s="79">
        <v>14.7</v>
      </c>
      <c r="C26" s="79">
        <v>10.4</v>
      </c>
      <c r="D26" s="79">
        <v>8.6999999999999993</v>
      </c>
      <c r="E26" s="84">
        <v>4.4000000000000004</v>
      </c>
      <c r="F26" s="84">
        <f>37/(F23+37)*100</f>
        <v>37.373737373737377</v>
      </c>
    </row>
    <row r="27" spans="1:6" x14ac:dyDescent="0.45">
      <c r="A27" s="13" t="s">
        <v>443</v>
      </c>
      <c r="B27" s="79">
        <v>97.6</v>
      </c>
      <c r="C27" s="79">
        <v>95.7</v>
      </c>
      <c r="D27" s="79">
        <v>96.2</v>
      </c>
      <c r="E27" s="84">
        <v>88.2</v>
      </c>
      <c r="F27" s="84">
        <v>93.6</v>
      </c>
    </row>
    <row r="28" spans="1:6" x14ac:dyDescent="0.45">
      <c r="A28" s="13" t="s">
        <v>444</v>
      </c>
      <c r="B28" s="79">
        <v>1.5</v>
      </c>
      <c r="C28" s="79">
        <v>2</v>
      </c>
      <c r="D28" s="79">
        <v>1.2</v>
      </c>
      <c r="E28" s="84">
        <v>2.2000000000000002</v>
      </c>
      <c r="F28" s="84">
        <f>108/(F8+F11)*100</f>
        <v>3.9059674502712478</v>
      </c>
    </row>
    <row r="29" spans="1:6" x14ac:dyDescent="0.45">
      <c r="A29" s="13" t="s">
        <v>433</v>
      </c>
      <c r="B29" s="80">
        <v>1.3</v>
      </c>
      <c r="C29" s="80">
        <v>1.9</v>
      </c>
      <c r="D29" s="80">
        <v>1.1000000000000001</v>
      </c>
      <c r="E29" s="85">
        <v>1.6</v>
      </c>
      <c r="F29" s="85">
        <f>82/(F9+F12)*100</f>
        <v>4.0654437283093703</v>
      </c>
    </row>
    <row r="30" spans="1:6" x14ac:dyDescent="0.45">
      <c r="A30" s="13" t="s">
        <v>434</v>
      </c>
      <c r="B30" s="80">
        <v>2.2000000000000002</v>
      </c>
      <c r="C30" s="80">
        <v>2.5</v>
      </c>
      <c r="D30" s="80">
        <v>1.4</v>
      </c>
      <c r="E30" s="85">
        <v>0.6</v>
      </c>
      <c r="F30" s="85">
        <f>26/(F10+F13)*100</f>
        <v>3.4759358288770055</v>
      </c>
    </row>
    <row r="31" spans="1:6" x14ac:dyDescent="0.45">
      <c r="A31" s="15" t="s">
        <v>445</v>
      </c>
      <c r="B31" s="80">
        <v>1.4</v>
      </c>
      <c r="C31" s="80">
        <v>1.7</v>
      </c>
      <c r="D31" s="80">
        <v>1.1000000000000001</v>
      </c>
      <c r="E31" s="85">
        <v>1.7</v>
      </c>
      <c r="F31" s="85">
        <f>65/(F8+F11)*100</f>
        <v>2.3508137432188065</v>
      </c>
    </row>
    <row r="32" spans="1:6" x14ac:dyDescent="0.45">
      <c r="A32" s="15" t="s">
        <v>446</v>
      </c>
      <c r="B32" s="81">
        <v>1856.1</v>
      </c>
      <c r="C32" s="81">
        <v>1828.7</v>
      </c>
      <c r="D32" s="81">
        <v>1819.9</v>
      </c>
      <c r="E32" s="86">
        <v>1830.8</v>
      </c>
      <c r="F32" s="86">
        <v>1847.5</v>
      </c>
    </row>
    <row r="34" spans="1:6" x14ac:dyDescent="0.45">
      <c r="A34" s="213" t="s">
        <v>873</v>
      </c>
    </row>
    <row r="35" spans="1:6" x14ac:dyDescent="0.45">
      <c r="A35" s="10" t="s">
        <v>115</v>
      </c>
      <c r="B35" s="10">
        <v>2018</v>
      </c>
      <c r="C35" s="41">
        <v>2019</v>
      </c>
      <c r="D35" s="41">
        <v>2020</v>
      </c>
      <c r="E35" s="41">
        <v>2021</v>
      </c>
      <c r="F35" s="41">
        <v>2022</v>
      </c>
    </row>
    <row r="36" spans="1:6" x14ac:dyDescent="0.45">
      <c r="A36" s="15" t="s">
        <v>866</v>
      </c>
      <c r="B36" s="214">
        <f t="shared" ref="B36:F36" si="0">SUM(B37:B38)</f>
        <v>162</v>
      </c>
      <c r="C36" s="214">
        <f t="shared" si="0"/>
        <v>181</v>
      </c>
      <c r="D36" s="214">
        <f t="shared" si="0"/>
        <v>195</v>
      </c>
      <c r="E36" s="214">
        <f t="shared" si="0"/>
        <v>204</v>
      </c>
      <c r="F36" s="214">
        <f t="shared" si="0"/>
        <v>189</v>
      </c>
    </row>
    <row r="37" spans="1:6" x14ac:dyDescent="0.45">
      <c r="A37" s="15" t="s">
        <v>867</v>
      </c>
      <c r="B37" s="214">
        <v>125</v>
      </c>
      <c r="C37" s="214">
        <v>141</v>
      </c>
      <c r="D37" s="214">
        <v>152</v>
      </c>
      <c r="E37" s="212">
        <v>159</v>
      </c>
      <c r="F37" s="212">
        <v>143</v>
      </c>
    </row>
    <row r="38" spans="1:6" x14ac:dyDescent="0.45">
      <c r="A38" s="15" t="s">
        <v>868</v>
      </c>
      <c r="B38" s="214">
        <v>37</v>
      </c>
      <c r="C38" s="214">
        <v>40</v>
      </c>
      <c r="D38" s="214">
        <v>43</v>
      </c>
      <c r="E38" s="212">
        <v>45</v>
      </c>
      <c r="F38" s="212">
        <v>46</v>
      </c>
    </row>
    <row r="39" spans="1:6" x14ac:dyDescent="0.45">
      <c r="A39" s="15" t="s">
        <v>869</v>
      </c>
      <c r="B39" s="214">
        <f t="shared" ref="B39:F39" si="1">SUM(B40:B41)</f>
        <v>0</v>
      </c>
      <c r="C39" s="214">
        <f t="shared" si="1"/>
        <v>0</v>
      </c>
      <c r="D39" s="214">
        <f t="shared" si="1"/>
        <v>0</v>
      </c>
      <c r="E39" s="214">
        <f t="shared" si="1"/>
        <v>0</v>
      </c>
      <c r="F39" s="214">
        <f t="shared" si="1"/>
        <v>0</v>
      </c>
    </row>
    <row r="40" spans="1:6" x14ac:dyDescent="0.45">
      <c r="A40" s="15" t="s">
        <v>867</v>
      </c>
      <c r="B40" s="214">
        <v>0</v>
      </c>
      <c r="C40" s="214">
        <v>0</v>
      </c>
      <c r="D40" s="214">
        <v>0</v>
      </c>
      <c r="E40" s="214">
        <v>0</v>
      </c>
      <c r="F40" s="214">
        <v>0</v>
      </c>
    </row>
    <row r="41" spans="1:6" x14ac:dyDescent="0.45">
      <c r="A41" s="15" t="s">
        <v>868</v>
      </c>
      <c r="B41" s="214">
        <v>0</v>
      </c>
      <c r="C41" s="214">
        <v>0</v>
      </c>
      <c r="D41" s="214">
        <v>0</v>
      </c>
      <c r="E41" s="214">
        <v>0</v>
      </c>
      <c r="F41" s="214">
        <v>0</v>
      </c>
    </row>
    <row r="42" spans="1:6" x14ac:dyDescent="0.45">
      <c r="A42" s="15" t="s">
        <v>870</v>
      </c>
      <c r="B42" s="214">
        <f t="shared" ref="B42:F42" si="2">SUM(B43:B44)</f>
        <v>154</v>
      </c>
      <c r="C42" s="214">
        <f t="shared" si="2"/>
        <v>166</v>
      </c>
      <c r="D42" s="214">
        <f t="shared" si="2"/>
        <v>184</v>
      </c>
      <c r="E42" s="214">
        <f t="shared" si="2"/>
        <v>189</v>
      </c>
      <c r="F42" s="214">
        <f t="shared" si="2"/>
        <v>186</v>
      </c>
    </row>
    <row r="43" spans="1:6" x14ac:dyDescent="0.45">
      <c r="A43" s="15" t="s">
        <v>867</v>
      </c>
      <c r="B43" s="214">
        <v>117</v>
      </c>
      <c r="C43" s="214">
        <v>127</v>
      </c>
      <c r="D43" s="214">
        <v>142</v>
      </c>
      <c r="E43" s="212">
        <v>146</v>
      </c>
      <c r="F43" s="212">
        <v>141</v>
      </c>
    </row>
    <row r="44" spans="1:6" x14ac:dyDescent="0.45">
      <c r="A44" s="15" t="s">
        <v>868</v>
      </c>
      <c r="B44" s="214">
        <v>37</v>
      </c>
      <c r="C44" s="214">
        <v>39</v>
      </c>
      <c r="D44" s="214">
        <v>42</v>
      </c>
      <c r="E44" s="212">
        <v>43</v>
      </c>
      <c r="F44" s="212">
        <v>45</v>
      </c>
    </row>
    <row r="45" spans="1:6" x14ac:dyDescent="0.45">
      <c r="A45" s="15" t="s">
        <v>871</v>
      </c>
      <c r="B45" s="214">
        <f t="shared" ref="B45:F45" si="3">SUM(B46:B47)</f>
        <v>154</v>
      </c>
      <c r="C45" s="214">
        <f t="shared" si="3"/>
        <v>146</v>
      </c>
      <c r="D45" s="212">
        <f t="shared" si="3"/>
        <v>137</v>
      </c>
      <c r="E45" s="214">
        <f t="shared" si="3"/>
        <v>147</v>
      </c>
      <c r="F45" s="214">
        <f t="shared" si="3"/>
        <v>145</v>
      </c>
    </row>
    <row r="46" spans="1:6" x14ac:dyDescent="0.45">
      <c r="A46" s="15" t="s">
        <v>867</v>
      </c>
      <c r="B46" s="212">
        <f>B37-B43+18</f>
        <v>26</v>
      </c>
      <c r="C46" s="212">
        <f>C37-C43+17</f>
        <v>31</v>
      </c>
      <c r="D46" s="212">
        <f>D37-D43+15</f>
        <v>25</v>
      </c>
      <c r="E46" s="212">
        <f>E37-E43+24</f>
        <v>37</v>
      </c>
      <c r="F46" s="212">
        <f>F37-F43+27</f>
        <v>29</v>
      </c>
    </row>
    <row r="47" spans="1:6" x14ac:dyDescent="0.45">
      <c r="A47" s="15" t="s">
        <v>868</v>
      </c>
      <c r="B47" s="212">
        <f>B38-B44+128</f>
        <v>128</v>
      </c>
      <c r="C47" s="212">
        <f>C38-C44+114</f>
        <v>115</v>
      </c>
      <c r="D47" s="212">
        <f>D38-D44+111</f>
        <v>112</v>
      </c>
      <c r="E47" s="212">
        <f>E38-E44+108</f>
        <v>110</v>
      </c>
      <c r="F47" s="212">
        <f>F38-F44+115</f>
        <v>116</v>
      </c>
    </row>
    <row r="49" spans="1:6" x14ac:dyDescent="0.45">
      <c r="A49" s="213" t="s">
        <v>874</v>
      </c>
    </row>
    <row r="50" spans="1:6" x14ac:dyDescent="0.45">
      <c r="A50" s="10" t="s">
        <v>115</v>
      </c>
      <c r="B50" s="10">
        <v>2018</v>
      </c>
      <c r="C50" s="41">
        <v>2019</v>
      </c>
      <c r="D50" s="41">
        <v>2020</v>
      </c>
      <c r="E50" s="41">
        <v>2021</v>
      </c>
      <c r="F50" s="41">
        <v>2022</v>
      </c>
    </row>
    <row r="51" spans="1:6" x14ac:dyDescent="0.45">
      <c r="A51" s="15" t="s">
        <v>872</v>
      </c>
      <c r="B51" s="211">
        <f t="shared" ref="B51:F51" si="4">SUM(B52:B53)</f>
        <v>14</v>
      </c>
      <c r="C51" s="211">
        <f t="shared" si="4"/>
        <v>10</v>
      </c>
      <c r="D51" s="211">
        <f t="shared" si="4"/>
        <v>8</v>
      </c>
      <c r="E51" s="212">
        <f t="shared" si="4"/>
        <v>6</v>
      </c>
      <c r="F51" s="212">
        <f t="shared" si="4"/>
        <v>8</v>
      </c>
    </row>
    <row r="52" spans="1:6" x14ac:dyDescent="0.45">
      <c r="A52" s="15" t="s">
        <v>867</v>
      </c>
      <c r="B52" s="211">
        <v>14</v>
      </c>
      <c r="C52" s="211">
        <v>10</v>
      </c>
      <c r="D52" s="211">
        <v>8</v>
      </c>
      <c r="E52" s="212">
        <v>6</v>
      </c>
      <c r="F52" s="212">
        <v>8</v>
      </c>
    </row>
    <row r="53" spans="1:6" x14ac:dyDescent="0.45">
      <c r="A53" s="15" t="s">
        <v>868</v>
      </c>
      <c r="B53" s="211">
        <v>0</v>
      </c>
      <c r="C53" s="211">
        <v>0</v>
      </c>
      <c r="D53" s="211">
        <v>0</v>
      </c>
      <c r="E53" s="212">
        <v>0</v>
      </c>
      <c r="F53" s="212">
        <v>0</v>
      </c>
    </row>
    <row r="54" spans="1:6" x14ac:dyDescent="0.45">
      <c r="A54" s="5" t="s">
        <v>949</v>
      </c>
    </row>
    <row r="56" spans="1:6" x14ac:dyDescent="0.45">
      <c r="A56" s="5"/>
    </row>
  </sheetData>
  <mergeCells count="1">
    <mergeCell ref="A4:D4"/>
  </mergeCells>
  <phoneticPr fontId="1"/>
  <hyperlinks>
    <hyperlink ref="F1" location="目次!A1" display="目次に戻る" xr:uid="{F9C730ED-DD31-4AE9-B285-7FFB617EE519}"/>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0"/>
  <sheetViews>
    <sheetView workbookViewId="0">
      <selection activeCell="O1" sqref="O1"/>
    </sheetView>
  </sheetViews>
  <sheetFormatPr defaultColWidth="9" defaultRowHeight="15" x14ac:dyDescent="0.45"/>
  <cols>
    <col min="1" max="1" width="14.59765625" style="5" customWidth="1"/>
    <col min="2" max="3" width="10.5" style="5" customWidth="1"/>
    <col min="4" max="4" width="10.3984375" style="5" customWidth="1"/>
    <col min="5" max="5" width="10.5" style="5" customWidth="1"/>
    <col min="6" max="7" width="10.3984375" style="5" customWidth="1"/>
    <col min="8" max="8" width="12.3984375" style="5" customWidth="1"/>
    <col min="9" max="9" width="12.5" style="5" customWidth="1"/>
    <col min="10" max="10" width="13.59765625" style="5" customWidth="1"/>
    <col min="11" max="11" width="12.09765625" style="5" customWidth="1"/>
    <col min="12" max="14" width="12.09765625" style="66" customWidth="1"/>
    <col min="15" max="15" width="16.5" style="5" customWidth="1"/>
    <col min="16" max="16384" width="9" style="5"/>
  </cols>
  <sheetData>
    <row r="1" spans="1:15" ht="18" x14ac:dyDescent="0.45">
      <c r="O1" s="116" t="s">
        <v>10</v>
      </c>
    </row>
    <row r="2" spans="1:15" ht="18.600000000000001" x14ac:dyDescent="0.45">
      <c r="A2" s="7" t="s">
        <v>391</v>
      </c>
    </row>
    <row r="3" spans="1:15" ht="18.600000000000001" x14ac:dyDescent="0.45">
      <c r="A3" s="7"/>
    </row>
    <row r="4" spans="1:15" x14ac:dyDescent="0.45">
      <c r="A4" s="278" t="s">
        <v>750</v>
      </c>
      <c r="B4" s="278"/>
      <c r="C4" s="278"/>
      <c r="D4" s="278"/>
      <c r="E4" s="278"/>
      <c r="F4" s="278"/>
      <c r="G4" s="278"/>
      <c r="H4" s="278"/>
      <c r="I4" s="278"/>
      <c r="J4" s="278"/>
      <c r="K4" s="278"/>
    </row>
    <row r="5" spans="1:15" ht="31.2" x14ac:dyDescent="0.45">
      <c r="A5" s="89"/>
      <c r="B5" s="89" t="s">
        <v>448</v>
      </c>
      <c r="C5" s="89" t="s">
        <v>449</v>
      </c>
      <c r="D5" s="89" t="s">
        <v>450</v>
      </c>
      <c r="E5" s="89" t="s">
        <v>451</v>
      </c>
      <c r="F5" s="89" t="s">
        <v>452</v>
      </c>
      <c r="G5" s="89" t="s">
        <v>453</v>
      </c>
      <c r="H5" s="89" t="s">
        <v>454</v>
      </c>
      <c r="I5" s="89" t="s">
        <v>455</v>
      </c>
      <c r="J5" s="89" t="s">
        <v>456</v>
      </c>
      <c r="K5" s="89" t="s">
        <v>457</v>
      </c>
      <c r="L5" s="89" t="s">
        <v>458</v>
      </c>
      <c r="M5" s="89" t="s">
        <v>459</v>
      </c>
      <c r="N5" s="89" t="s">
        <v>460</v>
      </c>
      <c r="O5" s="89" t="s">
        <v>461</v>
      </c>
    </row>
    <row r="6" spans="1:15" s="46" customFormat="1" x14ac:dyDescent="0.45">
      <c r="A6" s="55" t="s">
        <v>462</v>
      </c>
      <c r="B6" s="82">
        <v>20744</v>
      </c>
      <c r="C6" s="82">
        <v>14163</v>
      </c>
      <c r="D6" s="82">
        <v>6581</v>
      </c>
      <c r="E6" s="82">
        <v>796</v>
      </c>
      <c r="F6" s="82">
        <v>225</v>
      </c>
      <c r="G6" s="82">
        <v>11</v>
      </c>
      <c r="H6" s="82">
        <v>48</v>
      </c>
      <c r="I6" s="82">
        <v>22</v>
      </c>
      <c r="J6" s="82">
        <v>774</v>
      </c>
      <c r="K6" s="215">
        <v>8.3397608947165441E-2</v>
      </c>
      <c r="L6" s="215">
        <v>0.12000979671809944</v>
      </c>
      <c r="M6" s="215">
        <v>0.12906417868249928</v>
      </c>
      <c r="N6" s="215">
        <v>9.9569171852561034E-2</v>
      </c>
      <c r="O6" s="215">
        <v>0.10467793289248102</v>
      </c>
    </row>
    <row r="7" spans="1:15" s="46" customFormat="1" x14ac:dyDescent="0.45">
      <c r="A7" s="55" t="s">
        <v>463</v>
      </c>
      <c r="B7" s="82">
        <v>6162</v>
      </c>
      <c r="C7" s="82">
        <v>4071</v>
      </c>
      <c r="D7" s="82">
        <v>2091</v>
      </c>
      <c r="E7" s="82">
        <v>194</v>
      </c>
      <c r="F7" s="82">
        <v>81</v>
      </c>
      <c r="G7" s="82">
        <v>3</v>
      </c>
      <c r="H7" s="82">
        <v>7</v>
      </c>
      <c r="I7" s="82">
        <v>1</v>
      </c>
      <c r="J7" s="82">
        <v>193</v>
      </c>
      <c r="K7" s="215">
        <v>2.0447906523855891E-2</v>
      </c>
      <c r="L7" s="215">
        <v>0.14478827361563518</v>
      </c>
      <c r="M7" s="215">
        <v>0.15352910870685213</v>
      </c>
      <c r="N7" s="215">
        <v>0.12976085031000886</v>
      </c>
      <c r="O7" s="215">
        <v>7.6872964169381108E-2</v>
      </c>
    </row>
    <row r="8" spans="1:15" s="46" customFormat="1" x14ac:dyDescent="0.45">
      <c r="A8" s="55" t="s">
        <v>464</v>
      </c>
      <c r="B8" s="82">
        <v>230</v>
      </c>
      <c r="C8" s="82">
        <v>99</v>
      </c>
      <c r="D8" s="82">
        <v>131</v>
      </c>
      <c r="E8" s="82">
        <v>35</v>
      </c>
      <c r="F8" s="82">
        <v>22</v>
      </c>
      <c r="G8" s="82">
        <v>1</v>
      </c>
      <c r="H8" s="82">
        <v>3</v>
      </c>
      <c r="I8" s="82">
        <v>0</v>
      </c>
      <c r="J8" s="82">
        <v>35</v>
      </c>
      <c r="K8" s="215">
        <v>0.20869565217391303</v>
      </c>
      <c r="L8" s="215">
        <v>0.14659685863874344</v>
      </c>
      <c r="M8" s="215">
        <v>0.13402061855670103</v>
      </c>
      <c r="N8" s="215">
        <v>0.15957446808510639</v>
      </c>
      <c r="O8" s="215">
        <v>2.6178010471204188E-2</v>
      </c>
    </row>
    <row r="9" spans="1:15" s="46" customFormat="1" x14ac:dyDescent="0.45">
      <c r="A9" s="55" t="s">
        <v>54</v>
      </c>
      <c r="B9" s="82">
        <v>27136</v>
      </c>
      <c r="C9" s="82">
        <v>18333</v>
      </c>
      <c r="D9" s="82">
        <v>8803</v>
      </c>
      <c r="E9" s="82">
        <v>1025</v>
      </c>
      <c r="F9" s="82">
        <v>328</v>
      </c>
      <c r="G9" s="82">
        <v>15</v>
      </c>
      <c r="H9" s="82">
        <v>58</v>
      </c>
      <c r="I9" s="82">
        <v>23</v>
      </c>
      <c r="J9" s="82">
        <v>1002</v>
      </c>
      <c r="K9" s="215">
        <v>7.0165094339622647E-2</v>
      </c>
      <c r="L9" s="215">
        <v>0.12588798324983175</v>
      </c>
      <c r="M9" s="215">
        <v>0.13433000496496939</v>
      </c>
      <c r="N9" s="215">
        <v>0.10813319410604479</v>
      </c>
      <c r="O9" s="215">
        <v>9.7734240634113512E-2</v>
      </c>
    </row>
    <row r="10" spans="1:15" x14ac:dyDescent="0.45">
      <c r="A10" s="356" t="s">
        <v>465</v>
      </c>
      <c r="B10" s="356"/>
      <c r="C10" s="356"/>
      <c r="D10" s="356"/>
      <c r="E10" s="356"/>
      <c r="F10" s="356"/>
      <c r="G10" s="356"/>
      <c r="H10" s="356"/>
      <c r="I10" s="356"/>
      <c r="J10" s="356"/>
    </row>
  </sheetData>
  <mergeCells count="2">
    <mergeCell ref="A4:K4"/>
    <mergeCell ref="A10:J10"/>
  </mergeCells>
  <phoneticPr fontId="1"/>
  <hyperlinks>
    <hyperlink ref="O1" location="目次!A1" display="目次に戻る" xr:uid="{00000000-0004-0000-21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9"/>
  <sheetViews>
    <sheetView workbookViewId="0">
      <selection activeCell="F1" sqref="F1"/>
    </sheetView>
  </sheetViews>
  <sheetFormatPr defaultColWidth="9" defaultRowHeight="15" x14ac:dyDescent="0.45"/>
  <cols>
    <col min="1" max="1" width="30.59765625" style="5" customWidth="1"/>
    <col min="2" max="6" width="14.5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ht="18" x14ac:dyDescent="0.45">
      <c r="A4" s="278" t="s">
        <v>751</v>
      </c>
      <c r="B4" s="306"/>
      <c r="C4" s="306"/>
      <c r="D4" s="306"/>
      <c r="E4" s="33"/>
    </row>
    <row r="5" spans="1:6" x14ac:dyDescent="0.45">
      <c r="A5" s="10" t="s">
        <v>115</v>
      </c>
      <c r="B5" s="77">
        <v>2018</v>
      </c>
      <c r="C5" s="10">
        <v>2019</v>
      </c>
      <c r="D5" s="10">
        <v>2020</v>
      </c>
      <c r="E5" s="10">
        <v>2021</v>
      </c>
      <c r="F5" s="10">
        <v>2022</v>
      </c>
    </row>
    <row r="6" spans="1:6" x14ac:dyDescent="0.45">
      <c r="A6" s="13" t="s">
        <v>429</v>
      </c>
      <c r="B6" s="216">
        <v>35111.199999999997</v>
      </c>
      <c r="C6" s="217">
        <v>40304.9</v>
      </c>
      <c r="D6" s="217">
        <v>16217.16</v>
      </c>
      <c r="E6" s="217">
        <v>23235.5</v>
      </c>
      <c r="F6" s="217">
        <v>36250</v>
      </c>
    </row>
    <row r="7" spans="1:6" x14ac:dyDescent="0.45">
      <c r="A7" s="13" t="s">
        <v>430</v>
      </c>
      <c r="B7" s="218">
        <v>12.21</v>
      </c>
      <c r="C7" s="218">
        <v>13.99</v>
      </c>
      <c r="D7" s="218">
        <v>5.64</v>
      </c>
      <c r="E7" s="218">
        <v>8.19</v>
      </c>
      <c r="F7" s="218">
        <v>13.11</v>
      </c>
    </row>
    <row r="8" spans="1:6" x14ac:dyDescent="0.45">
      <c r="A8" s="13" t="s">
        <v>431</v>
      </c>
      <c r="B8" s="78">
        <v>19035</v>
      </c>
      <c r="C8" s="78">
        <v>21274</v>
      </c>
      <c r="D8" s="78">
        <v>12900</v>
      </c>
      <c r="E8" s="78">
        <v>18756</v>
      </c>
      <c r="F8" s="78">
        <v>41144</v>
      </c>
    </row>
    <row r="9" spans="1:6" x14ac:dyDescent="0.45">
      <c r="A9" s="277" t="s">
        <v>921</v>
      </c>
      <c r="B9" s="277"/>
      <c r="C9" s="277"/>
      <c r="D9" s="277"/>
      <c r="E9" s="314"/>
    </row>
  </sheetData>
  <mergeCells count="2">
    <mergeCell ref="A4:D4"/>
    <mergeCell ref="A9:E9"/>
  </mergeCells>
  <phoneticPr fontId="1"/>
  <hyperlinks>
    <hyperlink ref="F1" location="目次!A1" display="目次に戻る" xr:uid="{00000000-0004-0000-29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8"/>
  <sheetViews>
    <sheetView workbookViewId="0">
      <selection activeCell="F1" sqref="F1"/>
    </sheetView>
  </sheetViews>
  <sheetFormatPr defaultColWidth="9" defaultRowHeight="15" x14ac:dyDescent="0.45"/>
  <cols>
    <col min="1" max="1" width="16.3984375" style="5" bestFit="1" customWidth="1"/>
    <col min="2" max="2" width="12.09765625" style="5" customWidth="1"/>
    <col min="3" max="5" width="12" style="5" customWidth="1"/>
    <col min="6" max="6" width="12.0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ht="15" customHeight="1" x14ac:dyDescent="0.45">
      <c r="A4" s="357" t="s">
        <v>752</v>
      </c>
      <c r="B4" s="358"/>
      <c r="C4" s="358"/>
      <c r="D4" s="358"/>
      <c r="E4" s="110"/>
      <c r="F4" s="110"/>
    </row>
    <row r="5" spans="1:6" x14ac:dyDescent="0.45">
      <c r="A5" s="10" t="s">
        <v>418</v>
      </c>
      <c r="B5" s="10">
        <v>2018</v>
      </c>
      <c r="C5" s="10">
        <v>2019</v>
      </c>
      <c r="D5" s="10">
        <v>2020</v>
      </c>
      <c r="E5" s="10">
        <v>2021</v>
      </c>
      <c r="F5" s="10">
        <v>2022</v>
      </c>
    </row>
    <row r="6" spans="1:6" x14ac:dyDescent="0.45">
      <c r="A6" s="59" t="s">
        <v>626</v>
      </c>
      <c r="B6" s="35">
        <v>18</v>
      </c>
      <c r="C6" s="35">
        <v>18</v>
      </c>
      <c r="D6" s="35">
        <v>11</v>
      </c>
      <c r="E6" s="35">
        <v>22</v>
      </c>
      <c r="F6" s="35">
        <v>15</v>
      </c>
    </row>
    <row r="7" spans="1:6" x14ac:dyDescent="0.45">
      <c r="A7" s="59" t="s">
        <v>627</v>
      </c>
      <c r="B7" s="35">
        <v>435</v>
      </c>
      <c r="C7" s="35">
        <v>470</v>
      </c>
      <c r="D7" s="35">
        <v>269</v>
      </c>
      <c r="E7" s="35">
        <v>451</v>
      </c>
      <c r="F7" s="35">
        <v>427</v>
      </c>
    </row>
    <row r="8" spans="1:6" x14ac:dyDescent="0.45">
      <c r="A8" s="5" t="s">
        <v>922</v>
      </c>
    </row>
  </sheetData>
  <mergeCells count="1">
    <mergeCell ref="A4:D4"/>
  </mergeCells>
  <phoneticPr fontId="1"/>
  <hyperlinks>
    <hyperlink ref="F1" location="目次!A1" display="目次に戻る" xr:uid="{00000000-0004-0000-28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8"/>
  <sheetViews>
    <sheetView workbookViewId="0">
      <selection activeCell="F1" sqref="F1"/>
    </sheetView>
  </sheetViews>
  <sheetFormatPr defaultColWidth="9" defaultRowHeight="15" x14ac:dyDescent="0.45"/>
  <cols>
    <col min="1" max="1" width="26.5" style="5" customWidth="1"/>
    <col min="2" max="6" width="12.0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x14ac:dyDescent="0.45">
      <c r="A4" s="278" t="s">
        <v>753</v>
      </c>
      <c r="B4" s="278"/>
      <c r="C4" s="278"/>
      <c r="D4" s="278"/>
    </row>
    <row r="5" spans="1:6" x14ac:dyDescent="0.45">
      <c r="A5" s="10" t="s">
        <v>115</v>
      </c>
      <c r="B5" s="10">
        <v>2018</v>
      </c>
      <c r="C5" s="41">
        <v>2019</v>
      </c>
      <c r="D5" s="41">
        <v>2020</v>
      </c>
      <c r="E5" s="41">
        <v>2021</v>
      </c>
      <c r="F5" s="41">
        <v>2022</v>
      </c>
    </row>
    <row r="6" spans="1:6" x14ac:dyDescent="0.45">
      <c r="A6" s="13" t="s">
        <v>466</v>
      </c>
      <c r="B6" s="23">
        <v>47</v>
      </c>
      <c r="C6" s="23">
        <v>52</v>
      </c>
      <c r="D6" s="23">
        <v>57</v>
      </c>
      <c r="E6" s="23">
        <v>60</v>
      </c>
      <c r="F6" s="23">
        <v>53</v>
      </c>
    </row>
    <row r="7" spans="1:6" ht="15.6" thickBot="1" x14ac:dyDescent="0.5">
      <c r="A7" s="90" t="s">
        <v>467</v>
      </c>
      <c r="B7" s="91">
        <v>6.3</v>
      </c>
      <c r="C7" s="91">
        <v>6.7</v>
      </c>
      <c r="D7" s="91">
        <v>7.2</v>
      </c>
      <c r="E7" s="91">
        <v>7.5</v>
      </c>
      <c r="F7" s="91">
        <v>7.4</v>
      </c>
    </row>
    <row r="8" spans="1:6" x14ac:dyDescent="0.45">
      <c r="A8" s="92" t="s">
        <v>468</v>
      </c>
      <c r="B8" s="93">
        <v>25.4</v>
      </c>
      <c r="C8" s="93">
        <v>24.7</v>
      </c>
      <c r="D8" s="93">
        <v>27.1</v>
      </c>
      <c r="E8" s="93">
        <v>28.4</v>
      </c>
      <c r="F8" s="93">
        <v>39.299999999999997</v>
      </c>
    </row>
  </sheetData>
  <mergeCells count="1">
    <mergeCell ref="A4:D4"/>
  </mergeCells>
  <phoneticPr fontId="1"/>
  <hyperlinks>
    <hyperlink ref="F1" location="目次!A1" display="目次に戻る" xr:uid="{00000000-0004-0000-2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workbookViewId="0">
      <selection activeCell="F1" sqref="F1"/>
    </sheetView>
  </sheetViews>
  <sheetFormatPr defaultColWidth="9.09765625" defaultRowHeight="15" x14ac:dyDescent="0.45"/>
  <cols>
    <col min="1" max="6" width="18.59765625" style="5" customWidth="1"/>
    <col min="7" max="16384" width="9.09765625" style="5"/>
  </cols>
  <sheetData>
    <row r="1" spans="1:6" ht="18" x14ac:dyDescent="0.45">
      <c r="F1" s="116" t="s">
        <v>10</v>
      </c>
    </row>
    <row r="2" spans="1:6" ht="18.600000000000001" x14ac:dyDescent="0.45">
      <c r="A2" s="7" t="s">
        <v>11</v>
      </c>
    </row>
    <row r="3" spans="1:6" ht="15.75" customHeight="1" x14ac:dyDescent="0.45">
      <c r="A3" s="7"/>
    </row>
    <row r="4" spans="1:6" x14ac:dyDescent="0.45">
      <c r="A4" s="282" t="s">
        <v>114</v>
      </c>
      <c r="B4" s="282"/>
      <c r="C4" s="282"/>
      <c r="D4" s="282"/>
      <c r="E4" s="282"/>
      <c r="F4" s="282"/>
    </row>
    <row r="5" spans="1:6" x14ac:dyDescent="0.45">
      <c r="A5" s="8" t="s">
        <v>738</v>
      </c>
      <c r="B5" s="8"/>
      <c r="C5" s="8"/>
      <c r="D5" s="8"/>
      <c r="E5" s="8"/>
      <c r="F5" s="8"/>
    </row>
    <row r="6" spans="1:6" ht="30" x14ac:dyDescent="0.45">
      <c r="A6" s="41" t="s">
        <v>96</v>
      </c>
      <c r="B6" s="10" t="s">
        <v>97</v>
      </c>
      <c r="C6" s="10" t="s">
        <v>98</v>
      </c>
      <c r="D6" s="10" t="s">
        <v>99</v>
      </c>
      <c r="E6" s="41" t="s">
        <v>100</v>
      </c>
      <c r="F6" s="10" t="s">
        <v>101</v>
      </c>
    </row>
    <row r="7" spans="1:6" x14ac:dyDescent="0.45">
      <c r="A7" s="13" t="s">
        <v>102</v>
      </c>
      <c r="B7" s="23">
        <v>110</v>
      </c>
      <c r="C7" s="42">
        <v>0</v>
      </c>
      <c r="D7" s="42">
        <v>110</v>
      </c>
      <c r="E7" s="40" t="s">
        <v>764</v>
      </c>
      <c r="F7" s="279" t="s">
        <v>764</v>
      </c>
    </row>
    <row r="8" spans="1:6" x14ac:dyDescent="0.45">
      <c r="A8" s="15" t="s">
        <v>104</v>
      </c>
      <c r="B8" s="42">
        <v>120</v>
      </c>
      <c r="C8" s="42">
        <v>16</v>
      </c>
      <c r="D8" s="42">
        <v>100</v>
      </c>
      <c r="E8" s="40"/>
      <c r="F8" s="280"/>
    </row>
    <row r="9" spans="1:6" x14ac:dyDescent="0.45">
      <c r="A9" s="15" t="s">
        <v>105</v>
      </c>
      <c r="B9" s="42">
        <v>240</v>
      </c>
      <c r="C9" s="42">
        <v>0</v>
      </c>
      <c r="D9" s="42">
        <v>0</v>
      </c>
      <c r="E9" s="40"/>
      <c r="F9" s="281"/>
    </row>
    <row r="10" spans="1:6" ht="47.25" customHeight="1" x14ac:dyDescent="0.45">
      <c r="A10" s="277" t="s">
        <v>106</v>
      </c>
      <c r="B10" s="277"/>
      <c r="C10" s="277"/>
      <c r="D10" s="277"/>
      <c r="E10" s="277"/>
      <c r="F10" s="277"/>
    </row>
    <row r="11" spans="1:6" x14ac:dyDescent="0.45">
      <c r="A11" s="33"/>
      <c r="B11" s="33"/>
      <c r="C11" s="33"/>
      <c r="D11" s="33"/>
      <c r="E11" s="33"/>
      <c r="F11" s="33"/>
    </row>
    <row r="12" spans="1:6" x14ac:dyDescent="0.45">
      <c r="A12" s="282" t="s">
        <v>114</v>
      </c>
      <c r="B12" s="282"/>
      <c r="C12" s="282"/>
      <c r="D12" s="282"/>
      <c r="E12" s="282"/>
      <c r="F12" s="282"/>
    </row>
    <row r="13" spans="1:6" x14ac:dyDescent="0.45">
      <c r="A13" s="8" t="s">
        <v>95</v>
      </c>
      <c r="B13" s="8"/>
      <c r="C13" s="8"/>
      <c r="D13" s="8"/>
      <c r="E13" s="8"/>
      <c r="F13" s="8"/>
    </row>
    <row r="14" spans="1:6" ht="30" x14ac:dyDescent="0.45">
      <c r="A14" s="41" t="s">
        <v>96</v>
      </c>
      <c r="B14" s="10" t="s">
        <v>97</v>
      </c>
      <c r="C14" s="10" t="s">
        <v>98</v>
      </c>
      <c r="D14" s="10" t="s">
        <v>99</v>
      </c>
      <c r="E14" s="41" t="s">
        <v>100</v>
      </c>
      <c r="F14" s="10" t="s">
        <v>101</v>
      </c>
    </row>
    <row r="15" spans="1:6" x14ac:dyDescent="0.45">
      <c r="A15" s="13" t="s">
        <v>102</v>
      </c>
      <c r="B15" s="23">
        <v>200</v>
      </c>
      <c r="C15" s="42">
        <v>3.8</v>
      </c>
      <c r="D15" s="42">
        <v>200</v>
      </c>
      <c r="E15" s="40" t="s">
        <v>103</v>
      </c>
      <c r="F15" s="279" t="s">
        <v>103</v>
      </c>
    </row>
    <row r="16" spans="1:6" x14ac:dyDescent="0.45">
      <c r="A16" s="15" t="s">
        <v>104</v>
      </c>
      <c r="B16" s="42">
        <v>250</v>
      </c>
      <c r="C16" s="42">
        <v>9.9</v>
      </c>
      <c r="D16" s="42">
        <v>0</v>
      </c>
      <c r="E16" s="40"/>
      <c r="F16" s="280"/>
    </row>
    <row r="17" spans="1:6" x14ac:dyDescent="0.45">
      <c r="A17" s="15" t="s">
        <v>105</v>
      </c>
      <c r="B17" s="42">
        <v>260</v>
      </c>
      <c r="C17" s="42">
        <v>0</v>
      </c>
      <c r="D17" s="42">
        <v>0</v>
      </c>
      <c r="E17" s="40"/>
      <c r="F17" s="281"/>
    </row>
    <row r="18" spans="1:6" ht="47.25" customHeight="1" x14ac:dyDescent="0.45">
      <c r="A18" s="277" t="s">
        <v>106</v>
      </c>
      <c r="B18" s="277"/>
      <c r="C18" s="277"/>
      <c r="D18" s="277"/>
      <c r="E18" s="277"/>
      <c r="F18" s="277"/>
    </row>
    <row r="19" spans="1:6" x14ac:dyDescent="0.45">
      <c r="A19" s="33"/>
      <c r="B19" s="33"/>
      <c r="C19" s="33"/>
      <c r="D19" s="33"/>
      <c r="E19" s="33"/>
      <c r="F19" s="33"/>
    </row>
    <row r="20" spans="1:6" x14ac:dyDescent="0.45">
      <c r="A20" s="8" t="s">
        <v>107</v>
      </c>
      <c r="B20" s="8"/>
      <c r="C20" s="8"/>
      <c r="D20" s="8"/>
      <c r="E20" s="8"/>
      <c r="F20" s="8"/>
    </row>
    <row r="21" spans="1:6" ht="30" x14ac:dyDescent="0.45">
      <c r="A21" s="41" t="s">
        <v>96</v>
      </c>
      <c r="B21" s="10" t="s">
        <v>97</v>
      </c>
      <c r="C21" s="10" t="s">
        <v>98</v>
      </c>
      <c r="D21" s="10" t="s">
        <v>99</v>
      </c>
      <c r="E21" s="41" t="s">
        <v>100</v>
      </c>
      <c r="F21" s="10" t="s">
        <v>101</v>
      </c>
    </row>
    <row r="22" spans="1:6" x14ac:dyDescent="0.45">
      <c r="A22" s="13" t="s">
        <v>102</v>
      </c>
      <c r="B22" s="23">
        <v>110</v>
      </c>
      <c r="C22" s="42">
        <v>0</v>
      </c>
      <c r="D22" s="42">
        <v>110</v>
      </c>
      <c r="E22" s="40" t="s">
        <v>108</v>
      </c>
      <c r="F22" s="279" t="s">
        <v>108</v>
      </c>
    </row>
    <row r="23" spans="1:6" x14ac:dyDescent="0.45">
      <c r="A23" s="15" t="s">
        <v>104</v>
      </c>
      <c r="B23" s="42">
        <v>260</v>
      </c>
      <c r="C23" s="42">
        <v>14</v>
      </c>
      <c r="D23" s="42">
        <v>250</v>
      </c>
      <c r="E23" s="40"/>
      <c r="F23" s="280"/>
    </row>
    <row r="24" spans="1:6" x14ac:dyDescent="0.45">
      <c r="A24" s="15" t="s">
        <v>105</v>
      </c>
      <c r="B24" s="42">
        <v>390</v>
      </c>
      <c r="C24" s="42">
        <v>0</v>
      </c>
      <c r="D24" s="42">
        <v>0</v>
      </c>
      <c r="E24" s="40"/>
      <c r="F24" s="281"/>
    </row>
    <row r="25" spans="1:6" ht="47.25" customHeight="1" x14ac:dyDescent="0.45">
      <c r="A25" s="277" t="s">
        <v>106</v>
      </c>
      <c r="B25" s="277"/>
      <c r="C25" s="277"/>
      <c r="D25" s="277"/>
      <c r="E25" s="277"/>
      <c r="F25" s="277"/>
    </row>
    <row r="26" spans="1:6" x14ac:dyDescent="0.45">
      <c r="A26" s="33"/>
      <c r="B26" s="33"/>
      <c r="C26" s="33"/>
      <c r="D26" s="33"/>
      <c r="E26" s="33"/>
      <c r="F26" s="33"/>
    </row>
    <row r="27" spans="1:6" x14ac:dyDescent="0.45">
      <c r="A27" s="8" t="s">
        <v>109</v>
      </c>
      <c r="B27" s="8"/>
      <c r="C27" s="8"/>
      <c r="D27" s="8"/>
      <c r="E27" s="8"/>
      <c r="F27" s="8"/>
    </row>
    <row r="28" spans="1:6" ht="30" x14ac:dyDescent="0.45">
      <c r="A28" s="41" t="s">
        <v>96</v>
      </c>
      <c r="B28" s="10" t="s">
        <v>97</v>
      </c>
      <c r="C28" s="10" t="s">
        <v>98</v>
      </c>
      <c r="D28" s="10" t="s">
        <v>99</v>
      </c>
      <c r="E28" s="41" t="s">
        <v>100</v>
      </c>
      <c r="F28" s="10" t="s">
        <v>101</v>
      </c>
    </row>
    <row r="29" spans="1:6" x14ac:dyDescent="0.45">
      <c r="A29" s="13" t="s">
        <v>102</v>
      </c>
      <c r="B29" s="23">
        <v>410</v>
      </c>
      <c r="C29" s="42">
        <v>0</v>
      </c>
      <c r="D29" s="42">
        <v>410</v>
      </c>
      <c r="E29" s="40" t="s">
        <v>108</v>
      </c>
      <c r="F29" s="279" t="s">
        <v>108</v>
      </c>
    </row>
    <row r="30" spans="1:6" x14ac:dyDescent="0.45">
      <c r="A30" s="13" t="s">
        <v>110</v>
      </c>
      <c r="B30" s="23">
        <v>300</v>
      </c>
      <c r="C30" s="42">
        <v>15</v>
      </c>
      <c r="D30" s="42">
        <v>290</v>
      </c>
      <c r="E30" s="40"/>
      <c r="F30" s="280"/>
    </row>
    <row r="31" spans="1:6" x14ac:dyDescent="0.45">
      <c r="A31" s="13" t="s">
        <v>111</v>
      </c>
      <c r="B31" s="23">
        <v>350</v>
      </c>
      <c r="C31" s="42">
        <v>7.2</v>
      </c>
      <c r="D31" s="42">
        <v>340</v>
      </c>
      <c r="E31" s="40" t="s">
        <v>108</v>
      </c>
      <c r="F31" s="280"/>
    </row>
    <row r="32" spans="1:6" x14ac:dyDescent="0.45">
      <c r="A32" s="15" t="s">
        <v>104</v>
      </c>
      <c r="B32" s="42">
        <v>540</v>
      </c>
      <c r="C32" s="42">
        <v>19</v>
      </c>
      <c r="D32" s="42">
        <v>520</v>
      </c>
      <c r="E32" s="40"/>
      <c r="F32" s="280"/>
    </row>
    <row r="33" spans="1:6" x14ac:dyDescent="0.45">
      <c r="A33" s="15" t="s">
        <v>105</v>
      </c>
      <c r="B33" s="42">
        <v>210</v>
      </c>
      <c r="C33" s="42">
        <v>0</v>
      </c>
      <c r="D33" s="42">
        <v>0</v>
      </c>
      <c r="E33" s="40"/>
      <c r="F33" s="281"/>
    </row>
    <row r="34" spans="1:6" ht="47.25" customHeight="1" x14ac:dyDescent="0.45">
      <c r="A34" s="277" t="s">
        <v>106</v>
      </c>
      <c r="B34" s="277"/>
      <c r="C34" s="277"/>
      <c r="D34" s="277"/>
      <c r="E34" s="277"/>
      <c r="F34" s="277"/>
    </row>
    <row r="36" spans="1:6" x14ac:dyDescent="0.45">
      <c r="A36" s="278" t="s">
        <v>112</v>
      </c>
      <c r="B36" s="278"/>
      <c r="C36" s="278"/>
      <c r="D36" s="278"/>
      <c r="E36" s="278"/>
      <c r="F36" s="278"/>
    </row>
    <row r="37" spans="1:6" ht="30" x14ac:dyDescent="0.45">
      <c r="A37" s="41" t="s">
        <v>96</v>
      </c>
      <c r="B37" s="10" t="s">
        <v>97</v>
      </c>
      <c r="C37" s="10" t="s">
        <v>98</v>
      </c>
      <c r="D37" s="10" t="s">
        <v>99</v>
      </c>
      <c r="E37" s="41" t="s">
        <v>100</v>
      </c>
      <c r="F37" s="10" t="s">
        <v>101</v>
      </c>
    </row>
    <row r="38" spans="1:6" x14ac:dyDescent="0.45">
      <c r="A38" s="13" t="s">
        <v>102</v>
      </c>
      <c r="B38" s="23">
        <v>1100</v>
      </c>
      <c r="C38" s="42">
        <v>0</v>
      </c>
      <c r="D38" s="23">
        <v>1100</v>
      </c>
      <c r="E38" s="40" t="s">
        <v>108</v>
      </c>
      <c r="F38" s="279" t="s">
        <v>108</v>
      </c>
    </row>
    <row r="39" spans="1:6" x14ac:dyDescent="0.45">
      <c r="A39" s="13" t="s">
        <v>110</v>
      </c>
      <c r="B39" s="23">
        <v>270</v>
      </c>
      <c r="C39" s="42">
        <v>13</v>
      </c>
      <c r="D39" s="42">
        <v>260</v>
      </c>
      <c r="E39" s="40"/>
      <c r="F39" s="280"/>
    </row>
    <row r="40" spans="1:6" x14ac:dyDescent="0.45">
      <c r="A40" s="13" t="s">
        <v>111</v>
      </c>
      <c r="B40" s="23">
        <v>390</v>
      </c>
      <c r="C40" s="42">
        <v>9.6999999999999993</v>
      </c>
      <c r="D40" s="42">
        <v>380</v>
      </c>
      <c r="E40" s="40" t="s">
        <v>108</v>
      </c>
      <c r="F40" s="280"/>
    </row>
    <row r="41" spans="1:6" x14ac:dyDescent="0.45">
      <c r="A41" s="15" t="s">
        <v>104</v>
      </c>
      <c r="B41" s="42">
        <v>830</v>
      </c>
      <c r="C41" s="42">
        <v>59</v>
      </c>
      <c r="D41" s="42">
        <v>770</v>
      </c>
      <c r="E41" s="40"/>
      <c r="F41" s="280"/>
    </row>
    <row r="42" spans="1:6" x14ac:dyDescent="0.45">
      <c r="A42" s="15" t="s">
        <v>113</v>
      </c>
      <c r="B42" s="42">
        <v>110</v>
      </c>
      <c r="C42" s="42">
        <v>0.9</v>
      </c>
      <c r="D42" s="42">
        <v>110</v>
      </c>
      <c r="E42" s="40"/>
      <c r="F42" s="280"/>
    </row>
    <row r="43" spans="1:6" x14ac:dyDescent="0.45">
      <c r="A43" s="15" t="s">
        <v>105</v>
      </c>
      <c r="B43" s="42">
        <v>310</v>
      </c>
      <c r="C43" s="42">
        <v>0</v>
      </c>
      <c r="D43" s="42">
        <v>0</v>
      </c>
      <c r="E43" s="40"/>
      <c r="F43" s="281"/>
    </row>
    <row r="44" spans="1:6" ht="47.25" customHeight="1" x14ac:dyDescent="0.45">
      <c r="A44" s="277" t="s">
        <v>106</v>
      </c>
      <c r="B44" s="277"/>
      <c r="C44" s="277"/>
      <c r="D44" s="277"/>
      <c r="E44" s="277"/>
      <c r="F44" s="277"/>
    </row>
  </sheetData>
  <mergeCells count="13">
    <mergeCell ref="A34:F34"/>
    <mergeCell ref="A36:F36"/>
    <mergeCell ref="F38:F43"/>
    <mergeCell ref="A44:F44"/>
    <mergeCell ref="A4:F4"/>
    <mergeCell ref="F7:F9"/>
    <mergeCell ref="A10:F10"/>
    <mergeCell ref="F29:F33"/>
    <mergeCell ref="A12:F12"/>
    <mergeCell ref="F15:F17"/>
    <mergeCell ref="A18:F18"/>
    <mergeCell ref="F22:F24"/>
    <mergeCell ref="A25:F25"/>
  </mergeCells>
  <phoneticPr fontId="1"/>
  <hyperlinks>
    <hyperlink ref="F1" location="目次!A1" display="目次に戻る"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9"/>
  <sheetViews>
    <sheetView workbookViewId="0">
      <selection activeCell="F1" sqref="F1"/>
    </sheetView>
  </sheetViews>
  <sheetFormatPr defaultColWidth="9" defaultRowHeight="15" x14ac:dyDescent="0.45"/>
  <cols>
    <col min="1" max="1" width="26.5" style="5" customWidth="1"/>
    <col min="2" max="6" width="12.0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x14ac:dyDescent="0.45">
      <c r="A4" s="278" t="s">
        <v>754</v>
      </c>
      <c r="B4" s="278"/>
      <c r="C4" s="278"/>
      <c r="D4" s="278"/>
    </row>
    <row r="5" spans="1:6" x14ac:dyDescent="0.45">
      <c r="A5" s="10" t="s">
        <v>115</v>
      </c>
      <c r="B5" s="10">
        <v>2018</v>
      </c>
      <c r="C5" s="41">
        <v>2019</v>
      </c>
      <c r="D5" s="41">
        <v>2020</v>
      </c>
      <c r="E5" s="41">
        <v>2021</v>
      </c>
      <c r="F5" s="41">
        <v>2022</v>
      </c>
    </row>
    <row r="6" spans="1:6" x14ac:dyDescent="0.45">
      <c r="A6" s="13" t="s">
        <v>469</v>
      </c>
      <c r="B6" s="94">
        <v>2.15</v>
      </c>
      <c r="C6" s="94">
        <v>2.2200000000000002</v>
      </c>
      <c r="D6" s="94">
        <v>2.27</v>
      </c>
      <c r="E6" s="94">
        <v>2.59</v>
      </c>
      <c r="F6" s="94">
        <v>2.54</v>
      </c>
    </row>
    <row r="7" spans="1:6" ht="18.600000000000001" customHeight="1" thickBot="1" x14ac:dyDescent="0.5">
      <c r="A7" s="90" t="s">
        <v>470</v>
      </c>
      <c r="B7" s="359">
        <v>2.2000000000000002</v>
      </c>
      <c r="C7" s="360"/>
      <c r="D7" s="361"/>
      <c r="E7" s="359">
        <v>2.2999999999999998</v>
      </c>
      <c r="F7" s="361"/>
    </row>
    <row r="8" spans="1:6" ht="16.2" x14ac:dyDescent="0.45">
      <c r="A8" s="92" t="s">
        <v>471</v>
      </c>
      <c r="B8" s="93" t="s">
        <v>306</v>
      </c>
      <c r="C8" s="95">
        <v>0.6</v>
      </c>
      <c r="D8" s="95">
        <v>0.6</v>
      </c>
      <c r="E8" s="95">
        <v>0.6</v>
      </c>
      <c r="F8" s="95">
        <v>0.55000000000000004</v>
      </c>
    </row>
    <row r="9" spans="1:6" x14ac:dyDescent="0.45">
      <c r="A9" s="362" t="s">
        <v>472</v>
      </c>
      <c r="B9" s="362"/>
      <c r="C9" s="362"/>
      <c r="D9" s="362"/>
      <c r="E9" s="362"/>
      <c r="F9" s="362"/>
    </row>
  </sheetData>
  <mergeCells count="4">
    <mergeCell ref="A4:D4"/>
    <mergeCell ref="B7:D7"/>
    <mergeCell ref="E7:F7"/>
    <mergeCell ref="A9:F9"/>
  </mergeCells>
  <phoneticPr fontId="1"/>
  <hyperlinks>
    <hyperlink ref="F1" location="目次!A1" display="目次に戻る" xr:uid="{00000000-0004-0000-23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1"/>
  <sheetViews>
    <sheetView workbookViewId="0">
      <selection activeCell="F1" sqref="F1"/>
    </sheetView>
  </sheetViews>
  <sheetFormatPr defaultColWidth="9" defaultRowHeight="15" x14ac:dyDescent="0.45"/>
  <cols>
    <col min="1" max="1" width="28" style="5" customWidth="1"/>
    <col min="2" max="6" width="12.0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x14ac:dyDescent="0.45">
      <c r="A4" s="278" t="s">
        <v>755</v>
      </c>
      <c r="B4" s="278"/>
      <c r="C4" s="278"/>
      <c r="D4" s="278"/>
    </row>
    <row r="5" spans="1:6" x14ac:dyDescent="0.45">
      <c r="A5" s="10" t="s">
        <v>115</v>
      </c>
      <c r="B5" s="10">
        <v>2018</v>
      </c>
      <c r="C5" s="41">
        <v>2019</v>
      </c>
      <c r="D5" s="41">
        <v>2020</v>
      </c>
      <c r="E5" s="41">
        <v>2021</v>
      </c>
      <c r="F5" s="41">
        <v>2022</v>
      </c>
    </row>
    <row r="6" spans="1:6" x14ac:dyDescent="0.45">
      <c r="A6" s="13" t="s">
        <v>473</v>
      </c>
      <c r="B6" s="23">
        <v>57</v>
      </c>
      <c r="C6" s="23">
        <v>83</v>
      </c>
      <c r="D6" s="23">
        <v>73</v>
      </c>
      <c r="E6" s="23">
        <v>55</v>
      </c>
      <c r="F6" s="23">
        <v>51</v>
      </c>
    </row>
    <row r="7" spans="1:6" x14ac:dyDescent="0.45">
      <c r="A7" s="13" t="s">
        <v>474</v>
      </c>
      <c r="B7" s="23">
        <v>38</v>
      </c>
      <c r="C7" s="23">
        <v>60</v>
      </c>
      <c r="D7" s="23">
        <v>47</v>
      </c>
      <c r="E7" s="23">
        <v>35</v>
      </c>
      <c r="F7" s="23">
        <v>33</v>
      </c>
    </row>
    <row r="8" spans="1:6" x14ac:dyDescent="0.45">
      <c r="A8" s="13" t="s">
        <v>475</v>
      </c>
      <c r="B8" s="23">
        <v>9</v>
      </c>
      <c r="C8" s="23">
        <v>7</v>
      </c>
      <c r="D8" s="23">
        <v>13</v>
      </c>
      <c r="E8" s="23">
        <v>7</v>
      </c>
      <c r="F8" s="23">
        <v>5</v>
      </c>
    </row>
    <row r="9" spans="1:6" x14ac:dyDescent="0.45">
      <c r="A9" s="13" t="s">
        <v>476</v>
      </c>
      <c r="B9" s="23">
        <v>10</v>
      </c>
      <c r="C9" s="23">
        <v>16</v>
      </c>
      <c r="D9" s="23">
        <v>13</v>
      </c>
      <c r="E9" s="23">
        <v>13</v>
      </c>
      <c r="F9" s="23">
        <v>13</v>
      </c>
    </row>
    <row r="10" spans="1:6" ht="16.2" x14ac:dyDescent="0.45">
      <c r="A10" s="13" t="s">
        <v>477</v>
      </c>
      <c r="B10" s="75">
        <v>82.5</v>
      </c>
      <c r="C10" s="75">
        <v>80.7</v>
      </c>
      <c r="D10" s="75">
        <v>82.2</v>
      </c>
      <c r="E10" s="75">
        <v>76.400000000000006</v>
      </c>
      <c r="F10" s="75">
        <f>SUM(F7,F8)/F6*100</f>
        <v>74.509803921568633</v>
      </c>
    </row>
    <row r="11" spans="1:6" x14ac:dyDescent="0.45">
      <c r="A11" s="356" t="s">
        <v>478</v>
      </c>
      <c r="B11" s="356"/>
    </row>
  </sheetData>
  <mergeCells count="2">
    <mergeCell ref="A4:D4"/>
    <mergeCell ref="A11:B11"/>
  </mergeCells>
  <phoneticPr fontId="1"/>
  <hyperlinks>
    <hyperlink ref="F1" location="目次!A1" display="目次に戻る" xr:uid="{00000000-0004-0000-24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7"/>
  <sheetViews>
    <sheetView workbookViewId="0">
      <selection activeCell="F1" sqref="F1"/>
    </sheetView>
  </sheetViews>
  <sheetFormatPr defaultColWidth="9" defaultRowHeight="15" x14ac:dyDescent="0.45"/>
  <cols>
    <col min="1" max="1" width="26.5" style="5" customWidth="1"/>
    <col min="2" max="6" width="12.0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ht="15" customHeight="1" x14ac:dyDescent="0.45">
      <c r="A4" s="278" t="s">
        <v>756</v>
      </c>
      <c r="B4" s="278"/>
      <c r="C4" s="278"/>
      <c r="D4" s="278"/>
      <c r="E4" s="278"/>
      <c r="F4" s="278"/>
    </row>
    <row r="5" spans="1:6" x14ac:dyDescent="0.45">
      <c r="A5" s="10" t="s">
        <v>115</v>
      </c>
      <c r="B5" s="10">
        <v>2018</v>
      </c>
      <c r="C5" s="41">
        <v>2019</v>
      </c>
      <c r="D5" s="41">
        <v>2020</v>
      </c>
      <c r="E5" s="41">
        <v>2021</v>
      </c>
      <c r="F5" s="41">
        <v>2022</v>
      </c>
    </row>
    <row r="6" spans="1:6" x14ac:dyDescent="0.45">
      <c r="A6" s="13" t="s">
        <v>479</v>
      </c>
      <c r="B6" s="75">
        <v>70.900000000000006</v>
      </c>
      <c r="C6" s="75">
        <v>76.900000000000006</v>
      </c>
      <c r="D6" s="75">
        <v>71.099999999999994</v>
      </c>
      <c r="E6" s="75">
        <v>76.5</v>
      </c>
      <c r="F6" s="75">
        <v>81.599999999999994</v>
      </c>
    </row>
    <row r="7" spans="1:6" x14ac:dyDescent="0.45">
      <c r="A7" s="13" t="s">
        <v>480</v>
      </c>
      <c r="B7" s="75">
        <v>10.5</v>
      </c>
      <c r="C7" s="75">
        <v>10.7</v>
      </c>
      <c r="D7" s="75">
        <v>8.1</v>
      </c>
      <c r="E7" s="75">
        <v>9</v>
      </c>
      <c r="F7" s="75">
        <v>10.3</v>
      </c>
    </row>
  </sheetData>
  <mergeCells count="1">
    <mergeCell ref="A4:F4"/>
  </mergeCells>
  <phoneticPr fontId="1"/>
  <hyperlinks>
    <hyperlink ref="F1" location="目次!A1" display="目次に戻る" xr:uid="{00000000-0004-0000-25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9"/>
  <sheetViews>
    <sheetView workbookViewId="0">
      <selection activeCell="F1" sqref="F1"/>
    </sheetView>
  </sheetViews>
  <sheetFormatPr defaultColWidth="9" defaultRowHeight="15" x14ac:dyDescent="0.45"/>
  <cols>
    <col min="1" max="1" width="34.09765625" style="5" customWidth="1"/>
    <col min="2" max="6" width="14.59765625" style="5" customWidth="1"/>
    <col min="7" max="16384" width="9" style="5"/>
  </cols>
  <sheetData>
    <row r="1" spans="1:6" ht="18" x14ac:dyDescent="0.45">
      <c r="D1" s="6"/>
      <c r="F1" s="116" t="s">
        <v>10</v>
      </c>
    </row>
    <row r="2" spans="1:6" ht="18.600000000000001" x14ac:dyDescent="0.45">
      <c r="A2" s="7" t="s">
        <v>391</v>
      </c>
    </row>
    <row r="3" spans="1:6" ht="18.600000000000001" x14ac:dyDescent="0.45">
      <c r="A3" s="7"/>
    </row>
    <row r="4" spans="1:6" x14ac:dyDescent="0.45">
      <c r="A4" s="278" t="s">
        <v>757</v>
      </c>
      <c r="B4" s="278"/>
      <c r="C4" s="278"/>
      <c r="D4" s="278"/>
    </row>
    <row r="5" spans="1:6" x14ac:dyDescent="0.45">
      <c r="A5" s="10" t="s">
        <v>115</v>
      </c>
      <c r="B5" s="10">
        <v>2018</v>
      </c>
      <c r="C5" s="41">
        <v>2019</v>
      </c>
      <c r="D5" s="41">
        <v>2020</v>
      </c>
      <c r="E5" s="41">
        <v>2021</v>
      </c>
      <c r="F5" s="41">
        <v>2022</v>
      </c>
    </row>
    <row r="6" spans="1:6" s="46" customFormat="1" ht="16.2" x14ac:dyDescent="0.45">
      <c r="A6" s="55" t="s">
        <v>877</v>
      </c>
      <c r="B6" s="219" t="s">
        <v>614</v>
      </c>
      <c r="C6" s="219" t="s">
        <v>615</v>
      </c>
      <c r="D6" s="219" t="s">
        <v>616</v>
      </c>
      <c r="E6" s="219" t="s">
        <v>617</v>
      </c>
      <c r="F6" s="219" t="s">
        <v>946</v>
      </c>
    </row>
    <row r="7" spans="1:6" s="46" customFormat="1" x14ac:dyDescent="0.45">
      <c r="A7" s="55" t="s">
        <v>618</v>
      </c>
      <c r="B7" s="219" t="s">
        <v>619</v>
      </c>
      <c r="C7" s="219" t="s">
        <v>620</v>
      </c>
      <c r="D7" s="219" t="s">
        <v>621</v>
      </c>
      <c r="E7" s="219" t="s">
        <v>622</v>
      </c>
      <c r="F7" s="219" t="s">
        <v>876</v>
      </c>
    </row>
    <row r="8" spans="1:6" s="46" customFormat="1" x14ac:dyDescent="0.45">
      <c r="A8" s="363" t="s">
        <v>878</v>
      </c>
      <c r="B8" s="363"/>
      <c r="C8" s="363"/>
      <c r="D8" s="363"/>
      <c r="E8" s="363"/>
    </row>
    <row r="9" spans="1:6" s="46" customFormat="1" x14ac:dyDescent="0.45">
      <c r="A9" s="46" t="s">
        <v>875</v>
      </c>
    </row>
  </sheetData>
  <mergeCells count="2">
    <mergeCell ref="A4:D4"/>
    <mergeCell ref="A8:E8"/>
  </mergeCells>
  <phoneticPr fontId="1"/>
  <hyperlinks>
    <hyperlink ref="F1" location="目次!A1" display="目次に戻る" xr:uid="{00000000-0004-0000-26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12"/>
  <sheetViews>
    <sheetView workbookViewId="0">
      <selection activeCell="G1" sqref="G1"/>
    </sheetView>
  </sheetViews>
  <sheetFormatPr defaultColWidth="9" defaultRowHeight="15" x14ac:dyDescent="0.45"/>
  <cols>
    <col min="1" max="1" width="21.3984375" style="5" customWidth="1"/>
    <col min="2" max="3" width="11.8984375" style="5" customWidth="1"/>
    <col min="4" max="7" width="13" style="5" customWidth="1"/>
    <col min="8" max="8" width="42.5" style="5" bestFit="1" customWidth="1"/>
    <col min="9" max="16384" width="9" style="5"/>
  </cols>
  <sheetData>
    <row r="1" spans="1:7" ht="18" x14ac:dyDescent="0.45">
      <c r="G1" s="116" t="s">
        <v>10</v>
      </c>
    </row>
    <row r="2" spans="1:7" ht="18.600000000000001" x14ac:dyDescent="0.45">
      <c r="A2" s="7" t="s">
        <v>391</v>
      </c>
    </row>
    <row r="3" spans="1:7" ht="18.600000000000001" x14ac:dyDescent="0.45">
      <c r="A3" s="7"/>
    </row>
    <row r="4" spans="1:7" x14ac:dyDescent="0.45">
      <c r="A4" s="278" t="s">
        <v>758</v>
      </c>
      <c r="B4" s="278"/>
      <c r="C4" s="278"/>
    </row>
    <row r="5" spans="1:7" ht="16.2" x14ac:dyDescent="0.45">
      <c r="A5" s="10" t="s">
        <v>115</v>
      </c>
      <c r="B5" s="10">
        <v>2018</v>
      </c>
      <c r="C5" s="41">
        <v>2019</v>
      </c>
      <c r="D5" s="41">
        <v>2020</v>
      </c>
      <c r="E5" s="41">
        <v>2021</v>
      </c>
      <c r="F5" s="41">
        <v>2022</v>
      </c>
      <c r="G5" s="41" t="s">
        <v>623</v>
      </c>
    </row>
    <row r="6" spans="1:7" ht="16.2" x14ac:dyDescent="0.45">
      <c r="A6" s="13" t="s">
        <v>624</v>
      </c>
      <c r="B6" s="220">
        <v>1.06</v>
      </c>
      <c r="C6" s="220">
        <v>1.39</v>
      </c>
      <c r="D6" s="220">
        <v>0.2</v>
      </c>
      <c r="E6" s="220">
        <v>0.40228729538498825</v>
      </c>
      <c r="F6" s="220">
        <v>0.6</v>
      </c>
      <c r="G6" s="223">
        <v>2.06</v>
      </c>
    </row>
    <row r="7" spans="1:7" ht="16.2" x14ac:dyDescent="0.45">
      <c r="A7" s="13" t="s">
        <v>625</v>
      </c>
      <c r="B7" s="221">
        <v>1.09E-2</v>
      </c>
      <c r="C7" s="221">
        <v>1.37E-2</v>
      </c>
      <c r="D7" s="221">
        <v>2E-3</v>
      </c>
      <c r="E7" s="221">
        <v>6.0343094307748239E-4</v>
      </c>
      <c r="F7" s="221">
        <v>1.8E-3</v>
      </c>
      <c r="G7" s="223">
        <v>0.09</v>
      </c>
    </row>
    <row r="8" spans="1:7" x14ac:dyDescent="0.45">
      <c r="A8" s="13" t="s">
        <v>879</v>
      </c>
      <c r="B8" s="222">
        <v>1.0999999999999999E-2</v>
      </c>
      <c r="C8" s="222">
        <v>8.9999999999999993E-3</v>
      </c>
      <c r="D8" s="222">
        <v>4.0000000000000001E-3</v>
      </c>
      <c r="E8" s="222">
        <v>5.0000000000000001E-3</v>
      </c>
      <c r="F8" s="222">
        <v>8.9999999999999993E-3</v>
      </c>
      <c r="G8" s="223" t="s">
        <v>306</v>
      </c>
    </row>
    <row r="9" spans="1:7" x14ac:dyDescent="0.45">
      <c r="A9" s="363" t="s">
        <v>880</v>
      </c>
      <c r="B9" s="363"/>
      <c r="C9" s="363"/>
      <c r="D9" s="363"/>
      <c r="E9" s="363"/>
      <c r="F9" s="363"/>
      <c r="G9" s="363"/>
    </row>
    <row r="10" spans="1:7" x14ac:dyDescent="0.45">
      <c r="A10" s="351"/>
      <c r="B10" s="351"/>
      <c r="C10" s="351"/>
      <c r="D10" s="351"/>
      <c r="E10" s="351"/>
      <c r="F10" s="351"/>
      <c r="G10" s="351"/>
    </row>
    <row r="11" spans="1:7" x14ac:dyDescent="0.45">
      <c r="A11" s="5" t="s">
        <v>910</v>
      </c>
    </row>
    <row r="12" spans="1:7" x14ac:dyDescent="0.45">
      <c r="A12" s="5" t="s">
        <v>911</v>
      </c>
    </row>
  </sheetData>
  <mergeCells count="2">
    <mergeCell ref="A4:C4"/>
    <mergeCell ref="A9:G10"/>
  </mergeCells>
  <phoneticPr fontId="1"/>
  <hyperlinks>
    <hyperlink ref="G1" location="目次!A1" display="目次に戻る" xr:uid="{00000000-0004-0000-27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18"/>
  <sheetViews>
    <sheetView workbookViewId="0">
      <selection activeCell="F1" sqref="F1"/>
    </sheetView>
  </sheetViews>
  <sheetFormatPr defaultColWidth="9" defaultRowHeight="15" x14ac:dyDescent="0.45"/>
  <cols>
    <col min="1" max="1" width="18" style="5" customWidth="1"/>
    <col min="2" max="6" width="18.09765625" style="5" customWidth="1"/>
    <col min="7" max="16384" width="9" style="5"/>
  </cols>
  <sheetData>
    <row r="1" spans="1:6" ht="18" x14ac:dyDescent="0.45">
      <c r="D1" s="6"/>
      <c r="F1" s="116" t="s">
        <v>10</v>
      </c>
    </row>
    <row r="2" spans="1:6" ht="18.600000000000001" x14ac:dyDescent="0.45">
      <c r="A2" s="7" t="s">
        <v>5</v>
      </c>
    </row>
    <row r="3" spans="1:6" ht="18.600000000000001" x14ac:dyDescent="0.45">
      <c r="A3" s="7"/>
    </row>
    <row r="4" spans="1:6" x14ac:dyDescent="0.45">
      <c r="A4" s="278" t="s">
        <v>6</v>
      </c>
      <c r="B4" s="282"/>
      <c r="C4" s="282"/>
      <c r="D4" s="282"/>
      <c r="E4" s="282"/>
    </row>
    <row r="5" spans="1:6" x14ac:dyDescent="0.45">
      <c r="A5" s="10" t="s">
        <v>418</v>
      </c>
      <c r="B5" s="10">
        <v>2019</v>
      </c>
      <c r="C5" s="10">
        <v>2020</v>
      </c>
      <c r="D5" s="10">
        <v>2021</v>
      </c>
      <c r="E5" s="10">
        <v>2022</v>
      </c>
      <c r="F5" s="10">
        <v>2023</v>
      </c>
    </row>
    <row r="6" spans="1:6" x14ac:dyDescent="0.45">
      <c r="A6" s="13" t="s">
        <v>635</v>
      </c>
      <c r="B6" s="35" t="s">
        <v>882</v>
      </c>
      <c r="C6" s="35" t="s">
        <v>881</v>
      </c>
      <c r="D6" s="35" t="s">
        <v>881</v>
      </c>
      <c r="E6" s="35" t="s">
        <v>881</v>
      </c>
      <c r="F6" s="35" t="s">
        <v>881</v>
      </c>
    </row>
    <row r="7" spans="1:6" x14ac:dyDescent="0.45">
      <c r="A7" s="13" t="s">
        <v>636</v>
      </c>
      <c r="B7" s="23" t="s">
        <v>637</v>
      </c>
      <c r="C7" s="23" t="s">
        <v>637</v>
      </c>
      <c r="D7" s="23" t="s">
        <v>637</v>
      </c>
      <c r="E7" s="23" t="s">
        <v>638</v>
      </c>
      <c r="F7" s="23" t="s">
        <v>883</v>
      </c>
    </row>
    <row r="8" spans="1:6" x14ac:dyDescent="0.45">
      <c r="A8" s="13" t="s">
        <v>639</v>
      </c>
      <c r="B8" s="23" t="s">
        <v>640</v>
      </c>
      <c r="C8" s="23" t="s">
        <v>640</v>
      </c>
      <c r="D8" s="23" t="s">
        <v>641</v>
      </c>
      <c r="E8" s="23" t="s">
        <v>642</v>
      </c>
      <c r="F8" s="23" t="s">
        <v>884</v>
      </c>
    </row>
    <row r="9" spans="1:6" x14ac:dyDescent="0.45">
      <c r="A9" s="13" t="s">
        <v>643</v>
      </c>
      <c r="B9" s="23" t="s">
        <v>645</v>
      </c>
      <c r="C9" s="23" t="s">
        <v>645</v>
      </c>
      <c r="D9" s="23" t="s">
        <v>640</v>
      </c>
      <c r="E9" s="23" t="s">
        <v>646</v>
      </c>
      <c r="F9" s="23" t="s">
        <v>641</v>
      </c>
    </row>
    <row r="10" spans="1:6" x14ac:dyDescent="0.45">
      <c r="A10" s="13" t="s">
        <v>647</v>
      </c>
      <c r="B10" s="23" t="s">
        <v>648</v>
      </c>
      <c r="C10" s="23" t="s">
        <v>648</v>
      </c>
      <c r="D10" s="23" t="s">
        <v>644</v>
      </c>
      <c r="E10" s="23" t="s">
        <v>649</v>
      </c>
      <c r="F10" s="23" t="s">
        <v>649</v>
      </c>
    </row>
    <row r="11" spans="1:6" x14ac:dyDescent="0.45">
      <c r="A11" s="13" t="s">
        <v>650</v>
      </c>
      <c r="B11" s="23" t="s">
        <v>651</v>
      </c>
      <c r="C11" s="23" t="s">
        <v>651</v>
      </c>
      <c r="D11" s="23" t="s">
        <v>651</v>
      </c>
      <c r="E11" s="23" t="s">
        <v>652</v>
      </c>
      <c r="F11" s="23" t="s">
        <v>652</v>
      </c>
    </row>
    <row r="12" spans="1:6" x14ac:dyDescent="0.45">
      <c r="A12" s="13" t="s">
        <v>653</v>
      </c>
      <c r="B12" s="23" t="s">
        <v>654</v>
      </c>
      <c r="C12" s="23" t="s">
        <v>654</v>
      </c>
      <c r="D12" s="23" t="s">
        <v>654</v>
      </c>
      <c r="E12" s="23" t="s">
        <v>655</v>
      </c>
      <c r="F12" s="23" t="s">
        <v>655</v>
      </c>
    </row>
    <row r="13" spans="1:6" x14ac:dyDescent="0.45">
      <c r="A13" s="13" t="s">
        <v>656</v>
      </c>
      <c r="B13" s="23" t="s">
        <v>657</v>
      </c>
      <c r="C13" s="23" t="s">
        <v>640</v>
      </c>
      <c r="D13" s="23" t="s">
        <v>640</v>
      </c>
      <c r="E13" s="23" t="s">
        <v>658</v>
      </c>
      <c r="F13" s="23" t="s">
        <v>658</v>
      </c>
    </row>
    <row r="14" spans="1:6" x14ac:dyDescent="0.45">
      <c r="A14" s="13" t="s">
        <v>659</v>
      </c>
      <c r="B14" s="23" t="s">
        <v>640</v>
      </c>
      <c r="C14" s="23" t="s">
        <v>645</v>
      </c>
      <c r="D14" s="23" t="s">
        <v>645</v>
      </c>
      <c r="E14" s="23" t="s">
        <v>660</v>
      </c>
      <c r="F14" s="23" t="s">
        <v>660</v>
      </c>
    </row>
    <row r="15" spans="1:6" x14ac:dyDescent="0.45">
      <c r="A15" s="13" t="s">
        <v>643</v>
      </c>
      <c r="B15" s="23" t="s">
        <v>644</v>
      </c>
      <c r="C15" s="23" t="s">
        <v>644</v>
      </c>
      <c r="D15" s="23" t="s">
        <v>644</v>
      </c>
      <c r="E15" s="23" t="s">
        <v>661</v>
      </c>
      <c r="F15" s="23" t="s">
        <v>661</v>
      </c>
    </row>
    <row r="16" spans="1:6" x14ac:dyDescent="0.45">
      <c r="A16" s="13" t="s">
        <v>662</v>
      </c>
      <c r="B16" s="23" t="s">
        <v>648</v>
      </c>
      <c r="C16" s="23" t="s">
        <v>648</v>
      </c>
      <c r="D16" s="23" t="s">
        <v>648</v>
      </c>
      <c r="E16" s="23" t="s">
        <v>663</v>
      </c>
      <c r="F16" s="23" t="s">
        <v>663</v>
      </c>
    </row>
    <row r="17" spans="1:6" x14ac:dyDescent="0.45">
      <c r="A17" s="13" t="s">
        <v>664</v>
      </c>
      <c r="B17" s="23" t="s">
        <v>665</v>
      </c>
      <c r="C17" s="23" t="s">
        <v>665</v>
      </c>
      <c r="D17" s="23" t="s">
        <v>665</v>
      </c>
      <c r="E17" s="23" t="s">
        <v>666</v>
      </c>
      <c r="F17" s="23" t="s">
        <v>666</v>
      </c>
    </row>
    <row r="18" spans="1:6" x14ac:dyDescent="0.45">
      <c r="A18" s="277" t="s">
        <v>923</v>
      </c>
      <c r="B18" s="314"/>
      <c r="C18" s="314"/>
      <c r="D18" s="314"/>
      <c r="E18" s="314"/>
    </row>
  </sheetData>
  <mergeCells count="2">
    <mergeCell ref="A4:E4"/>
    <mergeCell ref="A18:E18"/>
  </mergeCells>
  <phoneticPr fontId="1"/>
  <hyperlinks>
    <hyperlink ref="F1" location="目次!A1" display="目次に戻る" xr:uid="{00000000-0004-0000-2B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6"/>
  <sheetViews>
    <sheetView workbookViewId="0">
      <selection activeCell="F1" sqref="F1"/>
    </sheetView>
  </sheetViews>
  <sheetFormatPr defaultColWidth="9" defaultRowHeight="15" x14ac:dyDescent="0.45"/>
  <cols>
    <col min="1" max="1" width="26.09765625" style="5" customWidth="1"/>
    <col min="2" max="6" width="18.09765625" style="5" customWidth="1"/>
    <col min="7" max="16384" width="9" style="5"/>
  </cols>
  <sheetData>
    <row r="1" spans="1:6" ht="18" x14ac:dyDescent="0.45">
      <c r="A1" s="46"/>
      <c r="D1" s="6"/>
      <c r="F1" s="116" t="s">
        <v>10</v>
      </c>
    </row>
    <row r="2" spans="1:6" ht="18.600000000000001" x14ac:dyDescent="0.45">
      <c r="A2" s="7" t="s">
        <v>5</v>
      </c>
    </row>
    <row r="3" spans="1:6" ht="18.600000000000001" x14ac:dyDescent="0.45">
      <c r="A3" s="7"/>
    </row>
    <row r="4" spans="1:6" x14ac:dyDescent="0.45">
      <c r="A4" s="97" t="s">
        <v>7</v>
      </c>
      <c r="B4" s="97"/>
      <c r="C4" s="110"/>
      <c r="D4" s="110"/>
      <c r="E4" s="110"/>
    </row>
    <row r="5" spans="1:6" x14ac:dyDescent="0.45">
      <c r="A5" s="10" t="s">
        <v>418</v>
      </c>
      <c r="B5" s="10">
        <v>2018</v>
      </c>
      <c r="C5" s="10">
        <v>2019</v>
      </c>
      <c r="D5" s="10">
        <v>2020</v>
      </c>
      <c r="E5" s="10">
        <v>2021</v>
      </c>
      <c r="F5" s="10">
        <v>2022</v>
      </c>
    </row>
    <row r="6" spans="1:6" x14ac:dyDescent="0.45">
      <c r="A6" s="13" t="s">
        <v>667</v>
      </c>
      <c r="B6" s="35" t="s">
        <v>668</v>
      </c>
      <c r="C6" s="35" t="s">
        <v>668</v>
      </c>
      <c r="D6" s="35" t="s">
        <v>669</v>
      </c>
      <c r="E6" s="35" t="s">
        <v>670</v>
      </c>
      <c r="F6" s="35" t="s">
        <v>886</v>
      </c>
    </row>
    <row r="7" spans="1:6" x14ac:dyDescent="0.45">
      <c r="A7" s="13" t="s">
        <v>671</v>
      </c>
      <c r="B7" s="111">
        <v>1</v>
      </c>
      <c r="C7" s="111">
        <v>0.97</v>
      </c>
      <c r="D7" s="111">
        <v>1</v>
      </c>
      <c r="E7" s="111">
        <v>0.98</v>
      </c>
      <c r="F7" s="111" t="s">
        <v>887</v>
      </c>
    </row>
    <row r="8" spans="1:6" x14ac:dyDescent="0.45">
      <c r="A8" s="13" t="s">
        <v>672</v>
      </c>
      <c r="B8" s="35" t="s">
        <v>668</v>
      </c>
      <c r="C8" s="35" t="s">
        <v>668</v>
      </c>
      <c r="D8" s="35" t="s">
        <v>669</v>
      </c>
      <c r="E8" s="35" t="s">
        <v>673</v>
      </c>
      <c r="F8" s="35" t="s">
        <v>886</v>
      </c>
    </row>
    <row r="9" spans="1:6" x14ac:dyDescent="0.45">
      <c r="A9" s="13" t="s">
        <v>674</v>
      </c>
      <c r="B9" s="111">
        <v>1</v>
      </c>
      <c r="C9" s="111">
        <v>1</v>
      </c>
      <c r="D9" s="111">
        <v>1</v>
      </c>
      <c r="E9" s="111">
        <v>1</v>
      </c>
      <c r="F9" s="111" t="s">
        <v>888</v>
      </c>
    </row>
    <row r="10" spans="1:6" x14ac:dyDescent="0.45">
      <c r="A10" s="13" t="s">
        <v>675</v>
      </c>
      <c r="B10" s="112">
        <v>1</v>
      </c>
      <c r="C10" s="111">
        <v>1</v>
      </c>
      <c r="D10" s="111">
        <v>1</v>
      </c>
      <c r="E10" s="111">
        <v>1</v>
      </c>
      <c r="F10" s="111">
        <v>1</v>
      </c>
    </row>
    <row r="11" spans="1:6" x14ac:dyDescent="0.45">
      <c r="A11" s="13" t="s">
        <v>676</v>
      </c>
      <c r="B11" s="23" t="s">
        <v>677</v>
      </c>
      <c r="C11" s="23" t="s">
        <v>677</v>
      </c>
      <c r="D11" s="23" t="s">
        <v>677</v>
      </c>
      <c r="E11" s="23" t="s">
        <v>678</v>
      </c>
      <c r="F11" s="23" t="s">
        <v>678</v>
      </c>
    </row>
    <row r="12" spans="1:6" x14ac:dyDescent="0.45">
      <c r="A12" s="13" t="s">
        <v>679</v>
      </c>
      <c r="B12" s="23" t="s">
        <v>680</v>
      </c>
      <c r="C12" s="23" t="s">
        <v>680</v>
      </c>
      <c r="D12" s="23" t="s">
        <v>680</v>
      </c>
      <c r="E12" s="23" t="s">
        <v>681</v>
      </c>
      <c r="F12" s="23" t="s">
        <v>681</v>
      </c>
    </row>
    <row r="13" spans="1:6" x14ac:dyDescent="0.45">
      <c r="A13" s="13" t="s">
        <v>682</v>
      </c>
      <c r="B13" s="23" t="s">
        <v>677</v>
      </c>
      <c r="C13" s="23" t="s">
        <v>677</v>
      </c>
      <c r="D13" s="23" t="s">
        <v>677</v>
      </c>
      <c r="E13" s="23" t="s">
        <v>684</v>
      </c>
      <c r="F13" s="23" t="s">
        <v>684</v>
      </c>
    </row>
    <row r="14" spans="1:6" x14ac:dyDescent="0.45">
      <c r="A14" s="13" t="s">
        <v>683</v>
      </c>
      <c r="B14" s="38" t="s">
        <v>362</v>
      </c>
      <c r="C14" s="23" t="s">
        <v>677</v>
      </c>
      <c r="D14" s="23" t="s">
        <v>677</v>
      </c>
      <c r="E14" s="23" t="s">
        <v>678</v>
      </c>
      <c r="F14" s="23" t="s">
        <v>678</v>
      </c>
    </row>
    <row r="15" spans="1:6" x14ac:dyDescent="0.45">
      <c r="A15" s="5" t="s">
        <v>924</v>
      </c>
      <c r="B15" s="32"/>
      <c r="C15" s="32"/>
      <c r="D15" s="32"/>
      <c r="E15" s="32"/>
    </row>
    <row r="16" spans="1:6" x14ac:dyDescent="0.45">
      <c r="A16" s="5" t="s">
        <v>925</v>
      </c>
    </row>
  </sheetData>
  <phoneticPr fontId="1"/>
  <hyperlinks>
    <hyperlink ref="F1" location="目次!A1" display="目次に戻る" xr:uid="{00000000-0004-0000-2C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9"/>
  <sheetViews>
    <sheetView workbookViewId="0">
      <selection activeCell="F1" sqref="F1"/>
    </sheetView>
  </sheetViews>
  <sheetFormatPr defaultColWidth="9" defaultRowHeight="15" x14ac:dyDescent="0.45"/>
  <cols>
    <col min="1" max="1" width="26.09765625" style="5" customWidth="1"/>
    <col min="2" max="6" width="18.09765625" style="5" customWidth="1"/>
    <col min="7" max="16384" width="9" style="5"/>
  </cols>
  <sheetData>
    <row r="1" spans="1:6" ht="18" x14ac:dyDescent="0.45">
      <c r="D1" s="6"/>
      <c r="F1" s="116" t="s">
        <v>10</v>
      </c>
    </row>
    <row r="2" spans="1:6" ht="18.600000000000001" x14ac:dyDescent="0.45">
      <c r="A2" s="7" t="s">
        <v>5</v>
      </c>
    </row>
    <row r="3" spans="1:6" ht="18.600000000000001" x14ac:dyDescent="0.45">
      <c r="A3" s="7"/>
    </row>
    <row r="4" spans="1:6" x14ac:dyDescent="0.45">
      <c r="A4" s="278" t="s">
        <v>8</v>
      </c>
      <c r="B4" s="282"/>
      <c r="C4" s="33"/>
      <c r="D4" s="33"/>
      <c r="E4" s="33"/>
    </row>
    <row r="5" spans="1:6" x14ac:dyDescent="0.45">
      <c r="A5" s="10" t="s">
        <v>418</v>
      </c>
      <c r="B5" s="10">
        <v>2018</v>
      </c>
      <c r="C5" s="10">
        <v>2019</v>
      </c>
      <c r="D5" s="10">
        <v>2020</v>
      </c>
      <c r="E5" s="10">
        <v>2021</v>
      </c>
      <c r="F5" s="10">
        <v>2022</v>
      </c>
    </row>
    <row r="6" spans="1:6" x14ac:dyDescent="0.45">
      <c r="A6" s="13" t="s">
        <v>685</v>
      </c>
      <c r="B6" s="35" t="s">
        <v>668</v>
      </c>
      <c r="C6" s="35" t="s">
        <v>668</v>
      </c>
      <c r="D6" s="35" t="s">
        <v>669</v>
      </c>
      <c r="E6" s="35" t="s">
        <v>670</v>
      </c>
      <c r="F6" s="224" t="s">
        <v>885</v>
      </c>
    </row>
    <row r="7" spans="1:6" x14ac:dyDescent="0.45">
      <c r="A7" s="13" t="s">
        <v>686</v>
      </c>
      <c r="B7" s="35" t="s">
        <v>668</v>
      </c>
      <c r="C7" s="35" t="s">
        <v>668</v>
      </c>
      <c r="D7" s="35" t="s">
        <v>669</v>
      </c>
      <c r="E7" s="35" t="s">
        <v>670</v>
      </c>
      <c r="F7" s="224" t="s">
        <v>885</v>
      </c>
    </row>
    <row r="8" spans="1:6" x14ac:dyDescent="0.45">
      <c r="A8" s="13" t="s">
        <v>687</v>
      </c>
      <c r="B8" s="35" t="s">
        <v>688</v>
      </c>
      <c r="C8" s="35" t="s">
        <v>688</v>
      </c>
      <c r="D8" s="35" t="s">
        <v>688</v>
      </c>
      <c r="E8" s="35" t="s">
        <v>689</v>
      </c>
      <c r="F8" s="224" t="s">
        <v>889</v>
      </c>
    </row>
    <row r="9" spans="1:6" x14ac:dyDescent="0.45">
      <c r="A9" s="277"/>
      <c r="B9" s="314"/>
      <c r="C9" s="31"/>
      <c r="D9" s="31"/>
      <c r="E9" s="31"/>
    </row>
  </sheetData>
  <mergeCells count="2">
    <mergeCell ref="A4:B4"/>
    <mergeCell ref="A9:B9"/>
  </mergeCells>
  <phoneticPr fontId="1"/>
  <hyperlinks>
    <hyperlink ref="F1" location="目次!A1" display="目次に戻る" xr:uid="{00000000-0004-0000-2D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12"/>
  <sheetViews>
    <sheetView workbookViewId="0">
      <selection activeCell="F1" sqref="F1"/>
    </sheetView>
  </sheetViews>
  <sheetFormatPr defaultColWidth="9" defaultRowHeight="15" x14ac:dyDescent="0.45"/>
  <cols>
    <col min="1" max="1" width="10.59765625" style="5" bestFit="1" customWidth="1"/>
    <col min="2" max="5" width="27.59765625" style="32" customWidth="1"/>
    <col min="6" max="6" width="27.59765625" style="5" customWidth="1"/>
    <col min="7" max="16384" width="9" style="5"/>
  </cols>
  <sheetData>
    <row r="1" spans="1:6" ht="18" x14ac:dyDescent="0.45">
      <c r="D1" s="113"/>
      <c r="F1" s="118" t="s">
        <v>10</v>
      </c>
    </row>
    <row r="2" spans="1:6" ht="18.600000000000001" x14ac:dyDescent="0.45">
      <c r="A2" s="7" t="s">
        <v>5</v>
      </c>
    </row>
    <row r="3" spans="1:6" ht="18.600000000000001" x14ac:dyDescent="0.45">
      <c r="A3" s="7"/>
    </row>
    <row r="4" spans="1:6" ht="18" x14ac:dyDescent="0.45">
      <c r="A4" s="278" t="s">
        <v>9</v>
      </c>
      <c r="B4" s="306"/>
      <c r="C4" s="306"/>
      <c r="D4" s="306"/>
      <c r="E4" s="33"/>
    </row>
    <row r="5" spans="1:6" s="46" customFormat="1" ht="16.2" x14ac:dyDescent="0.45">
      <c r="A5" s="126" t="s">
        <v>418</v>
      </c>
      <c r="B5" s="126" t="s">
        <v>892</v>
      </c>
      <c r="C5" s="126" t="s">
        <v>893</v>
      </c>
      <c r="D5" s="126" t="s">
        <v>894</v>
      </c>
      <c r="E5" s="126" t="s">
        <v>895</v>
      </c>
      <c r="F5" s="126" t="s">
        <v>896</v>
      </c>
    </row>
    <row r="6" spans="1:6" s="46" customFormat="1" ht="30" x14ac:dyDescent="0.45">
      <c r="A6" s="225" t="s">
        <v>690</v>
      </c>
      <c r="B6" s="225" t="s">
        <v>692</v>
      </c>
      <c r="C6" s="225" t="s">
        <v>693</v>
      </c>
      <c r="D6" s="225" t="s">
        <v>694</v>
      </c>
      <c r="E6" s="225" t="s">
        <v>695</v>
      </c>
      <c r="F6" s="225" t="s">
        <v>890</v>
      </c>
    </row>
    <row r="7" spans="1:6" s="46" customFormat="1" ht="30" x14ac:dyDescent="0.45">
      <c r="A7" s="225" t="s">
        <v>691</v>
      </c>
      <c r="B7" s="225" t="s">
        <v>696</v>
      </c>
      <c r="C7" s="225" t="s">
        <v>696</v>
      </c>
      <c r="D7" s="225" t="s">
        <v>697</v>
      </c>
      <c r="E7" s="225" t="s">
        <v>698</v>
      </c>
      <c r="F7" s="225" t="s">
        <v>891</v>
      </c>
    </row>
    <row r="8" spans="1:6" s="46" customFormat="1" x14ac:dyDescent="0.45">
      <c r="A8" s="46" t="s">
        <v>897</v>
      </c>
      <c r="B8" s="226"/>
      <c r="C8" s="226"/>
      <c r="D8" s="226"/>
      <c r="E8" s="226"/>
    </row>
    <row r="9" spans="1:6" s="46" customFormat="1" x14ac:dyDescent="0.45">
      <c r="A9" s="46" t="s">
        <v>912</v>
      </c>
      <c r="B9" s="226"/>
      <c r="C9" s="226"/>
      <c r="D9" s="226"/>
      <c r="E9" s="226"/>
    </row>
    <row r="10" spans="1:6" s="46" customFormat="1" x14ac:dyDescent="0.45">
      <c r="A10" s="46" t="s">
        <v>913</v>
      </c>
      <c r="B10" s="226"/>
      <c r="C10" s="226"/>
      <c r="D10" s="226"/>
      <c r="E10" s="226"/>
    </row>
    <row r="11" spans="1:6" s="46" customFormat="1" x14ac:dyDescent="0.45">
      <c r="A11" s="46" t="s">
        <v>914</v>
      </c>
      <c r="B11" s="226"/>
      <c r="C11" s="226"/>
      <c r="D11" s="226"/>
      <c r="E11" s="226"/>
    </row>
    <row r="12" spans="1:6" s="46" customFormat="1" x14ac:dyDescent="0.45">
      <c r="A12" s="46" t="s">
        <v>898</v>
      </c>
      <c r="B12" s="226"/>
      <c r="C12" s="226"/>
      <c r="D12" s="226"/>
      <c r="E12" s="226"/>
    </row>
  </sheetData>
  <mergeCells count="1">
    <mergeCell ref="A4:D4"/>
  </mergeCells>
  <phoneticPr fontId="1"/>
  <hyperlinks>
    <hyperlink ref="F1" location="目次!A1" display="目次に戻る" xr:uid="{00000000-0004-0000-2E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8"/>
  <sheetViews>
    <sheetView workbookViewId="0">
      <selection activeCell="F1" sqref="F1"/>
    </sheetView>
  </sheetViews>
  <sheetFormatPr defaultColWidth="9" defaultRowHeight="15" x14ac:dyDescent="0.45"/>
  <cols>
    <col min="1" max="1" width="40.5" style="5" customWidth="1"/>
    <col min="2" max="2" width="17" style="5" customWidth="1"/>
    <col min="3" max="6" width="18.09765625" style="5" customWidth="1"/>
    <col min="7" max="16384" width="9" style="5"/>
  </cols>
  <sheetData>
    <row r="1" spans="1:6" ht="18" x14ac:dyDescent="0.45">
      <c r="F1" s="116" t="s">
        <v>10</v>
      </c>
    </row>
    <row r="2" spans="1:6" ht="18.600000000000001" x14ac:dyDescent="0.45">
      <c r="A2" s="7" t="s">
        <v>5</v>
      </c>
    </row>
    <row r="3" spans="1:6" ht="18.600000000000001" x14ac:dyDescent="0.45">
      <c r="A3" s="7"/>
    </row>
    <row r="4" spans="1:6" x14ac:dyDescent="0.45">
      <c r="A4" s="278" t="s">
        <v>899</v>
      </c>
      <c r="B4" s="278"/>
      <c r="C4" s="282"/>
      <c r="D4" s="282"/>
    </row>
    <row r="5" spans="1:6" x14ac:dyDescent="0.45">
      <c r="A5" s="10" t="s">
        <v>418</v>
      </c>
      <c r="B5" s="10">
        <v>2018</v>
      </c>
      <c r="C5" s="10">
        <v>2019</v>
      </c>
      <c r="D5" s="10">
        <v>2020</v>
      </c>
      <c r="E5" s="10">
        <v>2021</v>
      </c>
      <c r="F5" s="10">
        <v>2022</v>
      </c>
    </row>
    <row r="6" spans="1:6" x14ac:dyDescent="0.45">
      <c r="A6" s="13" t="s">
        <v>713</v>
      </c>
      <c r="B6" s="114">
        <v>0.98399999999999999</v>
      </c>
      <c r="C6" s="114">
        <v>0.98699999999999999</v>
      </c>
      <c r="D6" s="114">
        <v>0.98899999999999999</v>
      </c>
      <c r="E6" s="114">
        <v>0.99099999999999999</v>
      </c>
      <c r="F6" s="114">
        <v>0.99099999999999999</v>
      </c>
    </row>
    <row r="7" spans="1:6" x14ac:dyDescent="0.45">
      <c r="A7" s="87"/>
      <c r="B7" s="115"/>
      <c r="C7" s="53"/>
      <c r="D7" s="53"/>
      <c r="E7" s="53"/>
    </row>
    <row r="8" spans="1:6" x14ac:dyDescent="0.45">
      <c r="A8" s="314"/>
      <c r="B8" s="314"/>
      <c r="C8" s="314"/>
      <c r="D8" s="314"/>
    </row>
  </sheetData>
  <mergeCells count="2">
    <mergeCell ref="A4:D4"/>
    <mergeCell ref="A8:D8"/>
  </mergeCells>
  <phoneticPr fontId="1"/>
  <hyperlinks>
    <hyperlink ref="F1" location="目次!A1" display="目次に戻る" xr:uid="{00000000-0004-0000-3100-000000000000}"/>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B26" sqref="B26"/>
    </sheetView>
  </sheetViews>
  <sheetFormatPr defaultColWidth="9" defaultRowHeight="15" x14ac:dyDescent="0.45"/>
  <cols>
    <col min="1" max="1" width="30.3984375" style="5" customWidth="1"/>
    <col min="2" max="6" width="12.59765625" style="5" customWidth="1"/>
    <col min="7" max="16384" width="9" style="5"/>
  </cols>
  <sheetData>
    <row r="1" spans="1:6" ht="18" x14ac:dyDescent="0.45">
      <c r="D1" s="6"/>
      <c r="F1" s="116" t="s">
        <v>10</v>
      </c>
    </row>
    <row r="2" spans="1:6" ht="18.600000000000001" x14ac:dyDescent="0.45">
      <c r="A2" s="7" t="s">
        <v>11</v>
      </c>
    </row>
    <row r="3" spans="1:6" ht="18.600000000000001" x14ac:dyDescent="0.45">
      <c r="A3" s="7"/>
    </row>
    <row r="4" spans="1:6" x14ac:dyDescent="0.45">
      <c r="A4" s="33" t="s">
        <v>183</v>
      </c>
      <c r="B4" s="31"/>
    </row>
    <row r="5" spans="1:6" x14ac:dyDescent="0.45">
      <c r="A5" s="41" t="s">
        <v>88</v>
      </c>
      <c r="B5" s="10">
        <v>2018</v>
      </c>
      <c r="C5" s="10">
        <v>2019</v>
      </c>
      <c r="D5" s="10">
        <v>2020</v>
      </c>
      <c r="E5" s="10">
        <v>2021</v>
      </c>
      <c r="F5" s="10">
        <v>2022</v>
      </c>
    </row>
    <row r="6" spans="1:6" x14ac:dyDescent="0.45">
      <c r="A6" s="13" t="s">
        <v>89</v>
      </c>
      <c r="B6" s="23">
        <v>281</v>
      </c>
      <c r="C6" s="23">
        <v>266</v>
      </c>
      <c r="D6" s="23">
        <v>240</v>
      </c>
      <c r="E6" s="23">
        <v>212</v>
      </c>
      <c r="F6" s="23">
        <v>197</v>
      </c>
    </row>
    <row r="7" spans="1:6" x14ac:dyDescent="0.45">
      <c r="A7" s="13" t="s">
        <v>90</v>
      </c>
      <c r="B7" s="23">
        <v>52</v>
      </c>
      <c r="C7" s="23">
        <v>33</v>
      </c>
      <c r="D7" s="23">
        <v>26</v>
      </c>
      <c r="E7" s="23">
        <v>19</v>
      </c>
      <c r="F7" s="23">
        <v>17</v>
      </c>
    </row>
    <row r="8" spans="1:6" x14ac:dyDescent="0.45">
      <c r="A8" s="13" t="s">
        <v>91</v>
      </c>
      <c r="B8" s="23">
        <v>5795</v>
      </c>
      <c r="C8" s="23">
        <v>5894</v>
      </c>
      <c r="D8" s="23">
        <v>5288</v>
      </c>
      <c r="E8" s="23">
        <v>5046</v>
      </c>
      <c r="F8" s="23">
        <v>5246</v>
      </c>
    </row>
    <row r="9" spans="1:6" x14ac:dyDescent="0.45">
      <c r="A9" s="15" t="s">
        <v>92</v>
      </c>
      <c r="B9" s="42">
        <v>90</v>
      </c>
      <c r="C9" s="42">
        <v>91</v>
      </c>
      <c r="D9" s="42">
        <v>90</v>
      </c>
      <c r="E9" s="42">
        <v>87</v>
      </c>
      <c r="F9" s="42">
        <v>81</v>
      </c>
    </row>
    <row r="10" spans="1:6" x14ac:dyDescent="0.45">
      <c r="A10" s="40" t="s">
        <v>93</v>
      </c>
      <c r="B10" s="23">
        <v>6218</v>
      </c>
      <c r="C10" s="23">
        <v>6284</v>
      </c>
      <c r="D10" s="23">
        <v>5644</v>
      </c>
      <c r="E10" s="23">
        <v>5364</v>
      </c>
      <c r="F10" s="23">
        <v>5541</v>
      </c>
    </row>
    <row r="11" spans="1:6" x14ac:dyDescent="0.45">
      <c r="A11" s="32"/>
      <c r="B11" s="32"/>
    </row>
  </sheetData>
  <phoneticPr fontId="1"/>
  <hyperlinks>
    <hyperlink ref="F1" location="目次!A1" display="目次に戻る"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7"/>
  <sheetViews>
    <sheetView workbookViewId="0">
      <selection activeCell="F1" sqref="F1"/>
    </sheetView>
  </sheetViews>
  <sheetFormatPr defaultColWidth="9" defaultRowHeight="15" x14ac:dyDescent="0.45"/>
  <cols>
    <col min="1" max="1" width="19.09765625" style="5" customWidth="1"/>
    <col min="2" max="6" width="18.09765625" style="5" customWidth="1"/>
    <col min="7" max="16384" width="9" style="5"/>
  </cols>
  <sheetData>
    <row r="1" spans="1:6" ht="18" x14ac:dyDescent="0.45">
      <c r="D1" s="6"/>
      <c r="F1" s="116" t="s">
        <v>10</v>
      </c>
    </row>
    <row r="2" spans="1:6" ht="18.600000000000001" x14ac:dyDescent="0.45">
      <c r="A2" s="7" t="s">
        <v>5</v>
      </c>
    </row>
    <row r="3" spans="1:6" ht="18.600000000000001" x14ac:dyDescent="0.45">
      <c r="A3" s="7"/>
    </row>
    <row r="4" spans="1:6" x14ac:dyDescent="0.45">
      <c r="A4" s="278" t="s">
        <v>900</v>
      </c>
      <c r="B4" s="282"/>
      <c r="C4" s="282"/>
      <c r="D4" s="282"/>
    </row>
    <row r="5" spans="1:6" x14ac:dyDescent="0.45">
      <c r="A5" s="10" t="s">
        <v>115</v>
      </c>
      <c r="B5" s="77">
        <v>2018</v>
      </c>
      <c r="C5" s="10">
        <v>2019</v>
      </c>
      <c r="D5" s="10">
        <v>2020</v>
      </c>
      <c r="E5" s="10">
        <v>2021</v>
      </c>
      <c r="F5" s="10">
        <v>2022</v>
      </c>
    </row>
    <row r="6" spans="1:6" x14ac:dyDescent="0.45">
      <c r="A6" s="59" t="s">
        <v>699</v>
      </c>
      <c r="B6" s="38" t="s">
        <v>700</v>
      </c>
      <c r="C6" s="44" t="s">
        <v>700</v>
      </c>
      <c r="D6" s="44" t="s">
        <v>701</v>
      </c>
      <c r="E6" s="44" t="s">
        <v>702</v>
      </c>
      <c r="F6" s="44" t="s">
        <v>901</v>
      </c>
    </row>
    <row r="7" spans="1:6" x14ac:dyDescent="0.45">
      <c r="A7" s="314"/>
      <c r="B7" s="314"/>
      <c r="C7" s="314"/>
      <c r="D7" s="314"/>
    </row>
  </sheetData>
  <mergeCells count="2">
    <mergeCell ref="A4:D4"/>
    <mergeCell ref="A7:D7"/>
  </mergeCells>
  <phoneticPr fontId="1"/>
  <hyperlinks>
    <hyperlink ref="F1" location="目次!A1" display="目次に戻る" xr:uid="{00000000-0004-0000-2F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8"/>
  <sheetViews>
    <sheetView workbookViewId="0">
      <selection activeCell="F1" sqref="F1"/>
    </sheetView>
  </sheetViews>
  <sheetFormatPr defaultColWidth="9" defaultRowHeight="15" x14ac:dyDescent="0.45"/>
  <cols>
    <col min="1" max="1" width="42.5" style="5" customWidth="1"/>
    <col min="2" max="6" width="18.09765625" style="5" customWidth="1"/>
    <col min="7" max="16384" width="9" style="5"/>
  </cols>
  <sheetData>
    <row r="1" spans="1:6" ht="18" x14ac:dyDescent="0.45">
      <c r="D1" s="6"/>
      <c r="F1" s="116" t="s">
        <v>10</v>
      </c>
    </row>
    <row r="2" spans="1:6" ht="18.600000000000001" x14ac:dyDescent="0.45">
      <c r="A2" s="7" t="s">
        <v>5</v>
      </c>
    </row>
    <row r="3" spans="1:6" ht="18.600000000000001" x14ac:dyDescent="0.45">
      <c r="A3" s="7"/>
    </row>
    <row r="4" spans="1:6" x14ac:dyDescent="0.45">
      <c r="A4" s="278" t="s">
        <v>759</v>
      </c>
      <c r="B4" s="278"/>
      <c r="C4" s="282"/>
      <c r="D4" s="282"/>
    </row>
    <row r="5" spans="1:6" x14ac:dyDescent="0.45">
      <c r="A5" s="10" t="s">
        <v>418</v>
      </c>
      <c r="B5" s="10">
        <v>2018</v>
      </c>
      <c r="C5" s="10">
        <v>2019</v>
      </c>
      <c r="D5" s="10">
        <v>2020</v>
      </c>
      <c r="E5" s="10">
        <v>2021</v>
      </c>
      <c r="F5" s="10">
        <v>2022</v>
      </c>
    </row>
    <row r="6" spans="1:6" x14ac:dyDescent="0.45">
      <c r="A6" s="13" t="s">
        <v>703</v>
      </c>
      <c r="B6" s="35" t="s">
        <v>704</v>
      </c>
      <c r="C6" s="35" t="s">
        <v>705</v>
      </c>
      <c r="D6" s="35" t="s">
        <v>706</v>
      </c>
      <c r="E6" s="35" t="s">
        <v>707</v>
      </c>
      <c r="F6" s="35" t="s">
        <v>902</v>
      </c>
    </row>
    <row r="7" spans="1:6" x14ac:dyDescent="0.45">
      <c r="A7" s="13" t="s">
        <v>708</v>
      </c>
      <c r="B7" s="35" t="s">
        <v>709</v>
      </c>
      <c r="C7" s="35" t="s">
        <v>710</v>
      </c>
      <c r="D7" s="35" t="s">
        <v>711</v>
      </c>
      <c r="E7" s="35" t="s">
        <v>712</v>
      </c>
      <c r="F7" s="35" t="s">
        <v>903</v>
      </c>
    </row>
    <row r="8" spans="1:6" x14ac:dyDescent="0.45">
      <c r="A8" s="123"/>
      <c r="B8" s="123"/>
      <c r="C8" s="32"/>
      <c r="D8" s="32"/>
    </row>
  </sheetData>
  <mergeCells count="1">
    <mergeCell ref="A4:D4"/>
  </mergeCells>
  <phoneticPr fontId="1"/>
  <hyperlinks>
    <hyperlink ref="F1" location="目次!A1" display="目次に戻る" xr:uid="{00000000-0004-0000-3000-000000000000}"/>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topLeftCell="A25" workbookViewId="0">
      <selection activeCell="S1" sqref="S1"/>
    </sheetView>
  </sheetViews>
  <sheetFormatPr defaultColWidth="9" defaultRowHeight="15" x14ac:dyDescent="0.45"/>
  <cols>
    <col min="1" max="4" width="12.09765625" style="5" customWidth="1"/>
    <col min="5" max="6" width="8.09765625" style="5" customWidth="1"/>
    <col min="7" max="7" width="9.3984375" style="5" customWidth="1"/>
    <col min="8" max="9" width="8.09765625" style="5" customWidth="1"/>
    <col min="10" max="10" width="9.3984375" style="5" customWidth="1"/>
    <col min="11" max="12" width="8.09765625" style="5" customWidth="1"/>
    <col min="13" max="13" width="9.3984375" style="5" customWidth="1"/>
    <col min="14" max="15" width="8.09765625" style="5" customWidth="1"/>
    <col min="16" max="16" width="9.3984375" style="5" customWidth="1"/>
    <col min="17" max="16384" width="9" style="5"/>
  </cols>
  <sheetData>
    <row r="1" spans="1:19" ht="18" x14ac:dyDescent="0.45">
      <c r="P1" s="6"/>
      <c r="S1" s="116" t="s">
        <v>10</v>
      </c>
    </row>
    <row r="2" spans="1:19" ht="18.600000000000001" x14ac:dyDescent="0.45">
      <c r="A2" s="7" t="s">
        <v>11</v>
      </c>
      <c r="B2" s="7"/>
    </row>
    <row r="3" spans="1:19" ht="15.75" customHeight="1" x14ac:dyDescent="0.45">
      <c r="A3" s="7"/>
    </row>
    <row r="4" spans="1:19" ht="15.75" customHeight="1" x14ac:dyDescent="0.45">
      <c r="A4" s="283" t="s">
        <v>951</v>
      </c>
      <c r="B4" s="283"/>
      <c r="C4" s="283"/>
      <c r="D4" s="283"/>
    </row>
    <row r="5" spans="1:19" ht="15.75" customHeight="1" x14ac:dyDescent="0.45">
      <c r="A5" s="282" t="s">
        <v>48</v>
      </c>
      <c r="B5" s="282"/>
      <c r="C5" s="282"/>
      <c r="D5" s="282"/>
      <c r="P5" s="25"/>
      <c r="S5" s="124" t="s">
        <v>49</v>
      </c>
    </row>
    <row r="6" spans="1:19" ht="15.75" customHeight="1" x14ac:dyDescent="0.45">
      <c r="A6" s="284" t="s">
        <v>50</v>
      </c>
      <c r="B6" s="284"/>
      <c r="C6" s="285" t="s">
        <v>51</v>
      </c>
      <c r="D6" s="285"/>
      <c r="E6" s="285">
        <v>2018</v>
      </c>
      <c r="F6" s="285"/>
      <c r="G6" s="285"/>
      <c r="H6" s="285">
        <v>2019</v>
      </c>
      <c r="I6" s="285"/>
      <c r="J6" s="285"/>
      <c r="K6" s="285">
        <v>2020</v>
      </c>
      <c r="L6" s="285"/>
      <c r="M6" s="285"/>
      <c r="N6" s="285">
        <v>2021</v>
      </c>
      <c r="O6" s="285"/>
      <c r="P6" s="285"/>
      <c r="Q6" s="285">
        <v>2022</v>
      </c>
      <c r="R6" s="285"/>
      <c r="S6" s="285"/>
    </row>
    <row r="7" spans="1:19" ht="15.75" customHeight="1" x14ac:dyDescent="0.45">
      <c r="A7" s="284"/>
      <c r="B7" s="284"/>
      <c r="C7" s="285"/>
      <c r="D7" s="285"/>
      <c r="E7" s="26" t="s">
        <v>52</v>
      </c>
      <c r="F7" s="26" t="s">
        <v>53</v>
      </c>
      <c r="G7" s="26" t="s">
        <v>54</v>
      </c>
      <c r="H7" s="26" t="s">
        <v>52</v>
      </c>
      <c r="I7" s="26" t="s">
        <v>53</v>
      </c>
      <c r="J7" s="26" t="s">
        <v>54</v>
      </c>
      <c r="K7" s="26" t="s">
        <v>52</v>
      </c>
      <c r="L7" s="26" t="s">
        <v>53</v>
      </c>
      <c r="M7" s="26" t="s">
        <v>54</v>
      </c>
      <c r="N7" s="26" t="s">
        <v>52</v>
      </c>
      <c r="O7" s="26" t="s">
        <v>53</v>
      </c>
      <c r="P7" s="26" t="s">
        <v>54</v>
      </c>
      <c r="Q7" s="26" t="s">
        <v>52</v>
      </c>
      <c r="R7" s="26" t="s">
        <v>53</v>
      </c>
      <c r="S7" s="26" t="s">
        <v>54</v>
      </c>
    </row>
    <row r="8" spans="1:19" ht="39" customHeight="1" x14ac:dyDescent="0.45">
      <c r="A8" s="286" t="s">
        <v>55</v>
      </c>
      <c r="B8" s="27" t="s">
        <v>56</v>
      </c>
      <c r="C8" s="287" t="s">
        <v>57</v>
      </c>
      <c r="D8" s="287"/>
      <c r="E8" s="28">
        <v>264</v>
      </c>
      <c r="F8" s="28">
        <v>293</v>
      </c>
      <c r="G8" s="28">
        <v>557</v>
      </c>
      <c r="H8" s="28">
        <v>84.4</v>
      </c>
      <c r="I8" s="28">
        <v>211.2</v>
      </c>
      <c r="J8" s="28">
        <v>295.7</v>
      </c>
      <c r="K8" s="28">
        <v>39.5</v>
      </c>
      <c r="L8" s="28">
        <v>191.6</v>
      </c>
      <c r="M8" s="28">
        <v>231.1</v>
      </c>
      <c r="N8" s="28">
        <v>49</v>
      </c>
      <c r="O8" s="28">
        <v>214.3</v>
      </c>
      <c r="P8" s="28">
        <v>263.3</v>
      </c>
      <c r="Q8" s="136">
        <v>327.2</v>
      </c>
      <c r="R8" s="136">
        <v>258.89999999999998</v>
      </c>
      <c r="S8" s="136">
        <v>586.1</v>
      </c>
    </row>
    <row r="9" spans="1:19" ht="39" customHeight="1" x14ac:dyDescent="0.45">
      <c r="A9" s="286"/>
      <c r="B9" s="27" t="s">
        <v>58</v>
      </c>
      <c r="C9" s="287" t="s">
        <v>59</v>
      </c>
      <c r="D9" s="287"/>
      <c r="E9" s="28">
        <v>126</v>
      </c>
      <c r="F9" s="28">
        <v>26.7</v>
      </c>
      <c r="G9" s="28">
        <v>152.80000000000001</v>
      </c>
      <c r="H9" s="28">
        <v>269.39999999999998</v>
      </c>
      <c r="I9" s="28">
        <v>48.6</v>
      </c>
      <c r="J9" s="28">
        <v>318.10000000000002</v>
      </c>
      <c r="K9" s="28">
        <v>40.5</v>
      </c>
      <c r="L9" s="28">
        <v>54.8</v>
      </c>
      <c r="M9" s="28">
        <v>95.3</v>
      </c>
      <c r="N9" s="28">
        <v>42.7</v>
      </c>
      <c r="O9" s="28">
        <v>67.400000000000006</v>
      </c>
      <c r="P9" s="28">
        <v>110.1</v>
      </c>
      <c r="Q9" s="136">
        <v>117.1</v>
      </c>
      <c r="R9" s="136">
        <v>66.7</v>
      </c>
      <c r="S9" s="136">
        <v>183.9</v>
      </c>
    </row>
    <row r="10" spans="1:19" ht="56.25" customHeight="1" x14ac:dyDescent="0.45">
      <c r="A10" s="286"/>
      <c r="B10" s="27" t="s">
        <v>60</v>
      </c>
      <c r="C10" s="287" t="s">
        <v>61</v>
      </c>
      <c r="D10" s="287"/>
      <c r="E10" s="28">
        <v>67.900000000000006</v>
      </c>
      <c r="F10" s="28">
        <v>97.1</v>
      </c>
      <c r="G10" s="28">
        <v>165</v>
      </c>
      <c r="H10" s="28">
        <v>64.7</v>
      </c>
      <c r="I10" s="28">
        <v>98.9</v>
      </c>
      <c r="J10" s="28">
        <v>163.6</v>
      </c>
      <c r="K10" s="28">
        <v>50.9</v>
      </c>
      <c r="L10" s="28">
        <v>89</v>
      </c>
      <c r="M10" s="28">
        <v>139.9</v>
      </c>
      <c r="N10" s="28">
        <v>53.4</v>
      </c>
      <c r="O10" s="28">
        <v>82.3</v>
      </c>
      <c r="P10" s="28">
        <v>135.69999999999999</v>
      </c>
      <c r="Q10" s="136">
        <v>53.3</v>
      </c>
      <c r="R10" s="136">
        <v>81.599999999999994</v>
      </c>
      <c r="S10" s="136">
        <v>134.9</v>
      </c>
    </row>
    <row r="11" spans="1:19" ht="39" customHeight="1" x14ac:dyDescent="0.45">
      <c r="A11" s="286" t="s">
        <v>62</v>
      </c>
      <c r="B11" s="286"/>
      <c r="C11" s="287" t="s">
        <v>63</v>
      </c>
      <c r="D11" s="287"/>
      <c r="E11" s="29">
        <v>0</v>
      </c>
      <c r="F11" s="28">
        <v>253.5</v>
      </c>
      <c r="G11" s="28">
        <v>253.5</v>
      </c>
      <c r="H11" s="29">
        <v>0</v>
      </c>
      <c r="I11" s="28">
        <v>200.8</v>
      </c>
      <c r="J11" s="28">
        <v>200.8</v>
      </c>
      <c r="K11" s="29">
        <v>0</v>
      </c>
      <c r="L11" s="28">
        <v>194.8</v>
      </c>
      <c r="M11" s="28">
        <v>194.8</v>
      </c>
      <c r="N11" s="29">
        <v>0</v>
      </c>
      <c r="O11" s="28">
        <v>224.5</v>
      </c>
      <c r="P11" s="28">
        <v>224.5</v>
      </c>
      <c r="Q11" s="137">
        <v>0</v>
      </c>
      <c r="R11" s="136">
        <v>270</v>
      </c>
      <c r="S11" s="136">
        <v>270</v>
      </c>
    </row>
    <row r="12" spans="1:19" ht="73.5" customHeight="1" x14ac:dyDescent="0.45">
      <c r="A12" s="286" t="s">
        <v>64</v>
      </c>
      <c r="B12" s="286"/>
      <c r="C12" s="287" t="s">
        <v>65</v>
      </c>
      <c r="D12" s="287"/>
      <c r="E12" s="29">
        <v>0</v>
      </c>
      <c r="F12" s="28">
        <v>115.6</v>
      </c>
      <c r="G12" s="28">
        <v>115.6</v>
      </c>
      <c r="H12" s="28">
        <v>70.599999999999994</v>
      </c>
      <c r="I12" s="28">
        <v>139.9</v>
      </c>
      <c r="J12" s="28">
        <v>210.5</v>
      </c>
      <c r="K12" s="28">
        <v>0</v>
      </c>
      <c r="L12" s="28">
        <v>136.6</v>
      </c>
      <c r="M12" s="28">
        <v>136.6</v>
      </c>
      <c r="N12" s="28">
        <v>0.2</v>
      </c>
      <c r="O12" s="28">
        <v>186.5</v>
      </c>
      <c r="P12" s="28">
        <v>186.6</v>
      </c>
      <c r="Q12" s="136">
        <v>0</v>
      </c>
      <c r="R12" s="136">
        <v>245.5</v>
      </c>
      <c r="S12" s="136">
        <v>245.5</v>
      </c>
    </row>
    <row r="13" spans="1:19" x14ac:dyDescent="0.45">
      <c r="A13" s="286" t="s">
        <v>66</v>
      </c>
      <c r="B13" s="286"/>
      <c r="C13" s="287" t="s">
        <v>67</v>
      </c>
      <c r="D13" s="287"/>
      <c r="E13" s="29">
        <v>0</v>
      </c>
      <c r="F13" s="28">
        <v>4</v>
      </c>
      <c r="G13" s="28">
        <v>4</v>
      </c>
      <c r="H13" s="29">
        <v>0</v>
      </c>
      <c r="I13" s="28">
        <v>7</v>
      </c>
      <c r="J13" s="28">
        <v>7</v>
      </c>
      <c r="K13" s="29">
        <v>0</v>
      </c>
      <c r="L13" s="28">
        <v>11.8</v>
      </c>
      <c r="M13" s="28">
        <v>11.8</v>
      </c>
      <c r="N13" s="29">
        <v>0</v>
      </c>
      <c r="O13" s="28">
        <v>23.2</v>
      </c>
      <c r="P13" s="28">
        <v>23.2</v>
      </c>
      <c r="Q13" s="137">
        <v>0</v>
      </c>
      <c r="R13" s="136">
        <v>58.3</v>
      </c>
      <c r="S13" s="136">
        <v>58.3</v>
      </c>
    </row>
    <row r="14" spans="1:19" ht="39" customHeight="1" x14ac:dyDescent="0.45">
      <c r="A14" s="286" t="s">
        <v>68</v>
      </c>
      <c r="B14" s="286"/>
      <c r="C14" s="287" t="s">
        <v>69</v>
      </c>
      <c r="D14" s="287"/>
      <c r="E14" s="29">
        <v>0</v>
      </c>
      <c r="F14" s="28">
        <v>4.5999999999999996</v>
      </c>
      <c r="G14" s="28">
        <v>4.5999999999999996</v>
      </c>
      <c r="H14" s="29">
        <v>0</v>
      </c>
      <c r="I14" s="28">
        <v>4.7</v>
      </c>
      <c r="J14" s="28">
        <v>4.7</v>
      </c>
      <c r="K14" s="29">
        <v>0</v>
      </c>
      <c r="L14" s="28">
        <v>4</v>
      </c>
      <c r="M14" s="28">
        <v>4</v>
      </c>
      <c r="N14" s="29">
        <v>0</v>
      </c>
      <c r="O14" s="28">
        <v>5.4</v>
      </c>
      <c r="P14" s="28">
        <v>5.4</v>
      </c>
      <c r="Q14" s="137">
        <v>0</v>
      </c>
      <c r="R14" s="136">
        <v>6.4</v>
      </c>
      <c r="S14" s="136">
        <v>6.4</v>
      </c>
    </row>
    <row r="15" spans="1:19" x14ac:dyDescent="0.45">
      <c r="A15" s="286" t="s">
        <v>70</v>
      </c>
      <c r="B15" s="286"/>
      <c r="C15" s="287" t="s">
        <v>71</v>
      </c>
      <c r="D15" s="287"/>
      <c r="E15" s="29">
        <v>0</v>
      </c>
      <c r="F15" s="28">
        <v>0.2</v>
      </c>
      <c r="G15" s="28">
        <v>0.2</v>
      </c>
      <c r="H15" s="29">
        <v>0</v>
      </c>
      <c r="I15" s="28">
        <v>0.2</v>
      </c>
      <c r="J15" s="28">
        <v>0.2</v>
      </c>
      <c r="K15" s="29">
        <v>0</v>
      </c>
      <c r="L15" s="28">
        <v>0.1</v>
      </c>
      <c r="M15" s="28">
        <v>0.1</v>
      </c>
      <c r="N15" s="29">
        <v>0</v>
      </c>
      <c r="O15" s="28">
        <v>0.1</v>
      </c>
      <c r="P15" s="28">
        <v>0.1</v>
      </c>
      <c r="Q15" s="137">
        <v>0</v>
      </c>
      <c r="R15" s="136">
        <v>0.1</v>
      </c>
      <c r="S15" s="136">
        <v>0.1</v>
      </c>
    </row>
    <row r="16" spans="1:19" ht="15.75" customHeight="1" x14ac:dyDescent="0.45">
      <c r="A16" s="285" t="s">
        <v>72</v>
      </c>
      <c r="B16" s="285"/>
      <c r="C16" s="285"/>
      <c r="D16" s="285"/>
      <c r="E16" s="30">
        <v>457.9</v>
      </c>
      <c r="F16" s="30">
        <v>794.8</v>
      </c>
      <c r="G16" s="30">
        <v>1252.5999999999999</v>
      </c>
      <c r="H16" s="30">
        <v>489.2</v>
      </c>
      <c r="I16" s="30">
        <v>711.4</v>
      </c>
      <c r="J16" s="30">
        <v>1200.5999999999999</v>
      </c>
      <c r="K16" s="30">
        <v>130.9</v>
      </c>
      <c r="L16" s="30">
        <v>682.7</v>
      </c>
      <c r="M16" s="30">
        <v>813.6</v>
      </c>
      <c r="N16" s="30">
        <v>145.30000000000001</v>
      </c>
      <c r="O16" s="30">
        <v>803.6</v>
      </c>
      <c r="P16" s="30">
        <v>948.9</v>
      </c>
      <c r="Q16" s="138">
        <v>497.7</v>
      </c>
      <c r="R16" s="138">
        <v>987.6</v>
      </c>
      <c r="S16" s="138">
        <v>1485.3</v>
      </c>
    </row>
    <row r="17" spans="1:17" ht="57" customHeight="1" x14ac:dyDescent="0.45">
      <c r="A17" s="277" t="s">
        <v>727</v>
      </c>
      <c r="B17" s="277"/>
      <c r="C17" s="277"/>
      <c r="D17" s="277"/>
      <c r="E17" s="277"/>
      <c r="F17" s="277"/>
      <c r="G17" s="277"/>
      <c r="H17" s="277"/>
      <c r="I17" s="277"/>
      <c r="J17" s="277"/>
      <c r="K17" s="277"/>
      <c r="L17" s="277"/>
      <c r="M17" s="277"/>
      <c r="N17" s="31"/>
      <c r="O17" s="31"/>
      <c r="P17" s="31"/>
      <c r="Q17" s="32"/>
    </row>
    <row r="18" spans="1:17" ht="15.75" customHeight="1" x14ac:dyDescent="0.45">
      <c r="A18" s="33"/>
      <c r="B18" s="33"/>
      <c r="C18" s="33"/>
      <c r="D18" s="33"/>
    </row>
    <row r="19" spans="1:17" ht="15.75" customHeight="1" x14ac:dyDescent="0.45">
      <c r="A19" s="34" t="s">
        <v>765</v>
      </c>
      <c r="B19" s="34"/>
      <c r="D19" s="34"/>
      <c r="E19" s="25"/>
      <c r="F19" s="34"/>
      <c r="G19" s="124"/>
      <c r="H19" s="34"/>
      <c r="I19" s="25" t="s">
        <v>739</v>
      </c>
      <c r="J19" s="34"/>
      <c r="K19" s="34"/>
      <c r="L19" s="34"/>
      <c r="M19" s="34"/>
      <c r="N19" s="34"/>
      <c r="O19" s="34"/>
    </row>
    <row r="20" spans="1:17" ht="15.75" customHeight="1" x14ac:dyDescent="0.45">
      <c r="A20" s="10" t="s">
        <v>73</v>
      </c>
      <c r="B20" s="26">
        <v>2018</v>
      </c>
      <c r="C20" s="26">
        <v>2019</v>
      </c>
      <c r="D20" s="288">
        <v>2020</v>
      </c>
      <c r="E20" s="289"/>
      <c r="F20" s="288">
        <v>2021</v>
      </c>
      <c r="G20" s="289"/>
      <c r="H20" s="285">
        <v>2022</v>
      </c>
      <c r="I20" s="285"/>
    </row>
    <row r="21" spans="1:17" ht="56.25" customHeight="1" x14ac:dyDescent="0.45">
      <c r="A21" s="275" t="s">
        <v>952</v>
      </c>
      <c r="B21" s="35">
        <v>0</v>
      </c>
      <c r="C21" s="35">
        <v>0</v>
      </c>
      <c r="D21" s="290">
        <v>0</v>
      </c>
      <c r="E21" s="291"/>
      <c r="F21" s="290">
        <v>0</v>
      </c>
      <c r="G21" s="291"/>
      <c r="H21" s="292">
        <v>0</v>
      </c>
      <c r="I21" s="292"/>
    </row>
    <row r="22" spans="1:17" ht="55.5" customHeight="1" x14ac:dyDescent="0.45">
      <c r="A22" s="27" t="s">
        <v>74</v>
      </c>
      <c r="B22" s="35">
        <v>4.3</v>
      </c>
      <c r="C22" s="35">
        <v>7.3</v>
      </c>
      <c r="D22" s="290">
        <v>5.2</v>
      </c>
      <c r="E22" s="291"/>
      <c r="F22" s="290">
        <v>3.8</v>
      </c>
      <c r="G22" s="291"/>
      <c r="H22" s="292">
        <v>2.8</v>
      </c>
      <c r="I22" s="292"/>
    </row>
    <row r="23" spans="1:17" ht="39.75" customHeight="1" x14ac:dyDescent="0.45">
      <c r="A23" s="27" t="s">
        <v>75</v>
      </c>
      <c r="B23" s="35">
        <v>2.2000000000000002</v>
      </c>
      <c r="C23" s="35">
        <v>3.1</v>
      </c>
      <c r="D23" s="290">
        <v>4.5</v>
      </c>
      <c r="E23" s="291"/>
      <c r="F23" s="290">
        <v>4.8</v>
      </c>
      <c r="G23" s="291"/>
      <c r="H23" s="292">
        <v>6.7</v>
      </c>
      <c r="I23" s="292"/>
    </row>
    <row r="24" spans="1:17" ht="36.75" customHeight="1" x14ac:dyDescent="0.45">
      <c r="A24" s="27" t="s">
        <v>76</v>
      </c>
      <c r="B24" s="35">
        <v>38.6</v>
      </c>
      <c r="C24" s="36">
        <v>26</v>
      </c>
      <c r="D24" s="290">
        <v>31.5</v>
      </c>
      <c r="E24" s="291"/>
      <c r="F24" s="290">
        <v>38.6</v>
      </c>
      <c r="G24" s="291"/>
      <c r="H24" s="292">
        <v>40</v>
      </c>
      <c r="I24" s="292"/>
    </row>
    <row r="25" spans="1:17" ht="69.75" customHeight="1" x14ac:dyDescent="0.45">
      <c r="A25" s="27" t="s">
        <v>77</v>
      </c>
      <c r="B25" s="35">
        <v>4.0999999999999996</v>
      </c>
      <c r="C25" s="35">
        <v>0</v>
      </c>
      <c r="D25" s="290">
        <v>5.0999999999999996</v>
      </c>
      <c r="E25" s="291"/>
      <c r="F25" s="290">
        <v>7.4</v>
      </c>
      <c r="G25" s="291"/>
      <c r="H25" s="292">
        <v>0.2</v>
      </c>
      <c r="I25" s="292"/>
    </row>
    <row r="26" spans="1:17" ht="69.75" customHeight="1" x14ac:dyDescent="0.45">
      <c r="A26" s="27" t="s">
        <v>78</v>
      </c>
      <c r="B26" s="35">
        <v>49.9</v>
      </c>
      <c r="C26" s="35">
        <v>46.2</v>
      </c>
      <c r="D26" s="290">
        <v>17.2</v>
      </c>
      <c r="E26" s="291"/>
      <c r="F26" s="290">
        <v>26.5</v>
      </c>
      <c r="G26" s="291"/>
      <c r="H26" s="292">
        <v>8.6</v>
      </c>
      <c r="I26" s="292"/>
    </row>
    <row r="27" spans="1:17" ht="39.75" customHeight="1" x14ac:dyDescent="0.45">
      <c r="A27" s="27" t="s">
        <v>79</v>
      </c>
      <c r="B27" s="35">
        <v>0</v>
      </c>
      <c r="C27" s="35">
        <v>0</v>
      </c>
      <c r="D27" s="290">
        <v>0</v>
      </c>
      <c r="E27" s="291"/>
      <c r="F27" s="290">
        <v>0</v>
      </c>
      <c r="G27" s="291"/>
      <c r="H27" s="292">
        <v>0</v>
      </c>
      <c r="I27" s="292"/>
    </row>
    <row r="28" spans="1:17" x14ac:dyDescent="0.45">
      <c r="A28" s="27" t="s">
        <v>80</v>
      </c>
      <c r="B28" s="35">
        <v>2.2999999999999998</v>
      </c>
      <c r="C28" s="35">
        <v>0</v>
      </c>
      <c r="D28" s="290">
        <v>0</v>
      </c>
      <c r="E28" s="291"/>
      <c r="F28" s="290">
        <v>0</v>
      </c>
      <c r="G28" s="291"/>
      <c r="H28" s="292">
        <v>0</v>
      </c>
      <c r="I28" s="292"/>
    </row>
    <row r="29" spans="1:17" x14ac:dyDescent="0.45">
      <c r="A29" s="26" t="s">
        <v>72</v>
      </c>
      <c r="B29" s="35">
        <v>101.6</v>
      </c>
      <c r="C29" s="35">
        <v>82.7</v>
      </c>
      <c r="D29" s="290">
        <v>63.5</v>
      </c>
      <c r="E29" s="291"/>
      <c r="F29" s="290">
        <v>81.099999999999994</v>
      </c>
      <c r="G29" s="291"/>
      <c r="H29" s="292">
        <v>58.4</v>
      </c>
      <c r="I29" s="292"/>
    </row>
  </sheetData>
  <mergeCells count="55">
    <mergeCell ref="H29:I29"/>
    <mergeCell ref="H24:I24"/>
    <mergeCell ref="H25:I25"/>
    <mergeCell ref="H26:I26"/>
    <mergeCell ref="H27:I27"/>
    <mergeCell ref="H28:I28"/>
    <mergeCell ref="Q6:S6"/>
    <mergeCell ref="H20:I20"/>
    <mergeCell ref="H21:I21"/>
    <mergeCell ref="H22:I22"/>
    <mergeCell ref="H23:I23"/>
    <mergeCell ref="H6:J6"/>
    <mergeCell ref="K6:M6"/>
    <mergeCell ref="N6:P6"/>
    <mergeCell ref="D29:E29"/>
    <mergeCell ref="F21:G21"/>
    <mergeCell ref="F22:G22"/>
    <mergeCell ref="F23:G23"/>
    <mergeCell ref="F29:G29"/>
    <mergeCell ref="F24:G24"/>
    <mergeCell ref="F25:G25"/>
    <mergeCell ref="F26:G26"/>
    <mergeCell ref="F27:G27"/>
    <mergeCell ref="F28:G28"/>
    <mergeCell ref="D26:E26"/>
    <mergeCell ref="D27:E27"/>
    <mergeCell ref="D28:E28"/>
    <mergeCell ref="D23:E23"/>
    <mergeCell ref="D24:E24"/>
    <mergeCell ref="D25:E25"/>
    <mergeCell ref="D22:E22"/>
    <mergeCell ref="A14:B14"/>
    <mergeCell ref="C14:D14"/>
    <mergeCell ref="A15:B15"/>
    <mergeCell ref="C15:D15"/>
    <mergeCell ref="A16:D16"/>
    <mergeCell ref="A17:M17"/>
    <mergeCell ref="A13:B13"/>
    <mergeCell ref="C13:D13"/>
    <mergeCell ref="D20:E20"/>
    <mergeCell ref="F20:G20"/>
    <mergeCell ref="D21:E21"/>
    <mergeCell ref="E6:G6"/>
    <mergeCell ref="A11:B11"/>
    <mergeCell ref="C11:D11"/>
    <mergeCell ref="A12:B12"/>
    <mergeCell ref="C12:D12"/>
    <mergeCell ref="A4:D4"/>
    <mergeCell ref="A5:D5"/>
    <mergeCell ref="A6:B7"/>
    <mergeCell ref="C6:D7"/>
    <mergeCell ref="A8:A10"/>
    <mergeCell ref="C8:D8"/>
    <mergeCell ref="C9:D9"/>
    <mergeCell ref="C10:D10"/>
  </mergeCells>
  <phoneticPr fontId="1"/>
  <hyperlinks>
    <hyperlink ref="S1" location="目次!A1" display="目次に戻る" xr:uid="{9C64064C-28A2-4B87-BA94-1B949E1A884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topLeftCell="A27" workbookViewId="0">
      <selection activeCell="F1" sqref="F1"/>
    </sheetView>
  </sheetViews>
  <sheetFormatPr defaultColWidth="9" defaultRowHeight="15" x14ac:dyDescent="0.45"/>
  <cols>
    <col min="1" max="1" width="27.09765625" style="5" customWidth="1"/>
    <col min="2" max="6" width="12.09765625" style="5" customWidth="1"/>
    <col min="7" max="16384" width="9" style="5"/>
  </cols>
  <sheetData>
    <row r="1" spans="1:7" ht="18" x14ac:dyDescent="0.45">
      <c r="D1" s="6"/>
      <c r="E1" s="6"/>
      <c r="F1" s="132" t="s">
        <v>10</v>
      </c>
    </row>
    <row r="2" spans="1:7" ht="18.600000000000001" x14ac:dyDescent="0.45">
      <c r="A2" s="7" t="s">
        <v>11</v>
      </c>
    </row>
    <row r="3" spans="1:7" ht="15.75" customHeight="1" x14ac:dyDescent="0.45">
      <c r="A3" s="7"/>
    </row>
    <row r="4" spans="1:7" ht="15.75" customHeight="1" x14ac:dyDescent="0.45">
      <c r="A4" s="293" t="s">
        <v>953</v>
      </c>
      <c r="B4" s="293"/>
      <c r="C4" s="293"/>
      <c r="D4" s="293"/>
      <c r="E4" s="293"/>
      <c r="F4" s="293"/>
    </row>
    <row r="5" spans="1:7" x14ac:dyDescent="0.45">
      <c r="A5" s="9" t="s">
        <v>12</v>
      </c>
      <c r="B5" s="10">
        <v>2018</v>
      </c>
      <c r="C5" s="10">
        <v>2019</v>
      </c>
      <c r="D5" s="10">
        <v>2020</v>
      </c>
      <c r="E5" s="10">
        <v>2021</v>
      </c>
      <c r="F5" s="10">
        <v>2022</v>
      </c>
    </row>
    <row r="6" spans="1:7" x14ac:dyDescent="0.45">
      <c r="A6" s="11" t="s">
        <v>13</v>
      </c>
      <c r="B6" s="12"/>
      <c r="C6" s="12"/>
      <c r="D6" s="12"/>
      <c r="E6" s="12"/>
      <c r="F6" s="12"/>
    </row>
    <row r="7" spans="1:7" x14ac:dyDescent="0.45">
      <c r="A7" s="13" t="s">
        <v>14</v>
      </c>
      <c r="B7" s="14">
        <f>SUM(B8:B11)</f>
        <v>54913</v>
      </c>
      <c r="C7" s="14">
        <f>SUM(C8:C11)</f>
        <v>55262</v>
      </c>
      <c r="D7" s="14">
        <f>SUM(D8:D11)</f>
        <v>55576</v>
      </c>
      <c r="E7" s="14">
        <f>SUM(E8:E11)</f>
        <v>59091</v>
      </c>
      <c r="F7" s="14">
        <v>68950</v>
      </c>
      <c r="G7" s="121"/>
    </row>
    <row r="8" spans="1:7" x14ac:dyDescent="0.45">
      <c r="A8" s="13" t="s">
        <v>15</v>
      </c>
      <c r="B8" s="14">
        <v>14101</v>
      </c>
      <c r="C8" s="14">
        <v>13973</v>
      </c>
      <c r="D8" s="14">
        <v>13397</v>
      </c>
      <c r="E8" s="14">
        <v>14433</v>
      </c>
      <c r="F8" s="14">
        <v>15884</v>
      </c>
      <c r="G8" s="121"/>
    </row>
    <row r="9" spans="1:7" x14ac:dyDescent="0.45">
      <c r="A9" s="15" t="s">
        <v>16</v>
      </c>
      <c r="B9" s="14">
        <v>915</v>
      </c>
      <c r="C9" s="14">
        <v>890</v>
      </c>
      <c r="D9" s="14">
        <v>890</v>
      </c>
      <c r="E9" s="14">
        <v>891</v>
      </c>
      <c r="F9" s="14">
        <v>992</v>
      </c>
      <c r="G9" s="121"/>
    </row>
    <row r="10" spans="1:7" x14ac:dyDescent="0.45">
      <c r="A10" s="16" t="s">
        <v>17</v>
      </c>
      <c r="B10" s="14">
        <v>36371</v>
      </c>
      <c r="C10" s="14">
        <v>36893</v>
      </c>
      <c r="D10" s="14">
        <v>38253</v>
      </c>
      <c r="E10" s="14">
        <v>41268</v>
      </c>
      <c r="F10" s="14">
        <v>49750</v>
      </c>
      <c r="G10" s="121"/>
    </row>
    <row r="11" spans="1:7" x14ac:dyDescent="0.45">
      <c r="A11" s="16" t="s">
        <v>18</v>
      </c>
      <c r="B11" s="14">
        <v>3526</v>
      </c>
      <c r="C11" s="14">
        <v>3506</v>
      </c>
      <c r="D11" s="14">
        <v>3036</v>
      </c>
      <c r="E11" s="14">
        <v>2499</v>
      </c>
      <c r="F11" s="14">
        <v>2324</v>
      </c>
      <c r="G11" s="121"/>
    </row>
    <row r="12" spans="1:7" x14ac:dyDescent="0.45">
      <c r="A12" s="16" t="s">
        <v>19</v>
      </c>
      <c r="B12" s="14">
        <f>SUM(B13:B16)</f>
        <v>19186</v>
      </c>
      <c r="C12" s="14">
        <f>SUM(C13:C16)</f>
        <v>19231</v>
      </c>
      <c r="D12" s="14">
        <f>SUM(D13:D16)</f>
        <v>19250</v>
      </c>
      <c r="E12" s="14">
        <f>SUM(E13:E16)</f>
        <v>20151.088934932599</v>
      </c>
      <c r="F12" s="14">
        <v>23518.534553113179</v>
      </c>
      <c r="G12" s="121"/>
    </row>
    <row r="13" spans="1:7" x14ac:dyDescent="0.45">
      <c r="A13" s="16" t="s">
        <v>20</v>
      </c>
      <c r="B13" s="14">
        <v>11941</v>
      </c>
      <c r="C13" s="14">
        <v>11994</v>
      </c>
      <c r="D13" s="14">
        <v>12237</v>
      </c>
      <c r="E13" s="14">
        <v>13058.2528</v>
      </c>
      <c r="F13" s="14">
        <v>15677.93433</v>
      </c>
      <c r="G13" s="121"/>
    </row>
    <row r="14" spans="1:7" x14ac:dyDescent="0.45">
      <c r="A14" s="16" t="s">
        <v>21</v>
      </c>
      <c r="B14" s="14">
        <v>2109</v>
      </c>
      <c r="C14" s="14">
        <v>2092</v>
      </c>
      <c r="D14" s="14">
        <v>2004</v>
      </c>
      <c r="E14" s="14">
        <v>2007.1285184999999</v>
      </c>
      <c r="F14" s="14">
        <v>2049.9859099999999</v>
      </c>
      <c r="G14" s="121"/>
    </row>
    <row r="15" spans="1:7" x14ac:dyDescent="0.45">
      <c r="A15" s="16" t="s">
        <v>22</v>
      </c>
      <c r="B15" s="14">
        <v>1922</v>
      </c>
      <c r="C15" s="14">
        <v>1937</v>
      </c>
      <c r="D15" s="14">
        <v>1880</v>
      </c>
      <c r="E15" s="14">
        <v>1960</v>
      </c>
      <c r="F15" s="14">
        <v>2021.5209480000001</v>
      </c>
      <c r="G15" s="121"/>
    </row>
    <row r="16" spans="1:7" x14ac:dyDescent="0.45">
      <c r="A16" s="16" t="s">
        <v>18</v>
      </c>
      <c r="B16" s="14">
        <v>3214</v>
      </c>
      <c r="C16" s="14">
        <v>3208</v>
      </c>
      <c r="D16" s="14">
        <v>3129</v>
      </c>
      <c r="E16" s="14">
        <v>3125.7076164325999</v>
      </c>
      <c r="F16" s="14">
        <v>3769.0933651131782</v>
      </c>
      <c r="G16" s="121"/>
    </row>
    <row r="17" spans="1:7" ht="16.2" x14ac:dyDescent="0.45">
      <c r="A17" s="16" t="s">
        <v>23</v>
      </c>
      <c r="B17" s="14">
        <v>1686</v>
      </c>
      <c r="C17" s="14">
        <v>1748</v>
      </c>
      <c r="D17" s="14">
        <v>1651</v>
      </c>
      <c r="E17" s="24">
        <f>SUM(E18+E19)</f>
        <v>1691625.30183</v>
      </c>
      <c r="F17" s="24">
        <v>1716396.6</v>
      </c>
      <c r="G17" s="121"/>
    </row>
    <row r="18" spans="1:7" ht="16.2" x14ac:dyDescent="0.45">
      <c r="A18" s="16" t="s">
        <v>24</v>
      </c>
      <c r="B18" s="14">
        <v>1116</v>
      </c>
      <c r="C18" s="14">
        <v>1139</v>
      </c>
      <c r="D18" s="14">
        <v>1026</v>
      </c>
      <c r="E18" s="24">
        <v>1050022.1018300001</v>
      </c>
      <c r="F18" s="24">
        <v>990892.1</v>
      </c>
      <c r="G18" s="121"/>
    </row>
    <row r="19" spans="1:7" ht="16.2" x14ac:dyDescent="0.45">
      <c r="A19" s="16" t="s">
        <v>25</v>
      </c>
      <c r="B19" s="14">
        <v>569</v>
      </c>
      <c r="C19" s="14">
        <v>609</v>
      </c>
      <c r="D19" s="14">
        <v>625</v>
      </c>
      <c r="E19" s="24">
        <v>641603.19999999995</v>
      </c>
      <c r="F19" s="24">
        <v>725000</v>
      </c>
      <c r="G19" s="121"/>
    </row>
    <row r="20" spans="1:7" x14ac:dyDescent="0.45">
      <c r="A20" s="11" t="s">
        <v>26</v>
      </c>
      <c r="B20" s="17"/>
      <c r="C20" s="17"/>
      <c r="D20" s="17"/>
      <c r="E20" s="17"/>
      <c r="F20" s="17"/>
      <c r="G20" s="121"/>
    </row>
    <row r="21" spans="1:7" x14ac:dyDescent="0.45">
      <c r="A21" s="13" t="s">
        <v>27</v>
      </c>
      <c r="B21" s="18">
        <v>99755</v>
      </c>
      <c r="C21" s="18">
        <v>99465</v>
      </c>
      <c r="D21" s="18">
        <v>77182</v>
      </c>
      <c r="E21" s="18">
        <v>76790.293000000005</v>
      </c>
      <c r="F21" s="18">
        <v>81239</v>
      </c>
      <c r="G21" s="121"/>
    </row>
    <row r="22" spans="1:7" x14ac:dyDescent="0.45">
      <c r="A22" s="13" t="s">
        <v>28</v>
      </c>
      <c r="B22" s="18">
        <v>11054</v>
      </c>
      <c r="C22" s="18">
        <v>11025</v>
      </c>
      <c r="D22" s="18">
        <v>10097</v>
      </c>
      <c r="E22" s="18">
        <v>10255.383900000001</v>
      </c>
      <c r="F22" s="18">
        <v>10853</v>
      </c>
      <c r="G22" s="121"/>
    </row>
    <row r="23" spans="1:7" x14ac:dyDescent="0.45">
      <c r="A23" s="11" t="s">
        <v>29</v>
      </c>
      <c r="B23" s="19"/>
      <c r="C23" s="19"/>
      <c r="D23" s="19"/>
      <c r="E23" s="17"/>
      <c r="F23" s="17"/>
      <c r="G23" s="121"/>
    </row>
    <row r="24" spans="1:7" x14ac:dyDescent="0.45">
      <c r="A24" s="13" t="s">
        <v>30</v>
      </c>
      <c r="B24" s="18">
        <v>5861</v>
      </c>
      <c r="C24" s="18">
        <v>5874</v>
      </c>
      <c r="D24" s="18">
        <v>5995</v>
      </c>
      <c r="E24" s="18">
        <v>6220</v>
      </c>
      <c r="F24" s="18">
        <v>6583</v>
      </c>
      <c r="G24" s="121"/>
    </row>
    <row r="25" spans="1:7" x14ac:dyDescent="0.45">
      <c r="A25" s="13" t="s">
        <v>31</v>
      </c>
      <c r="B25" s="18">
        <v>1940</v>
      </c>
      <c r="C25" s="18">
        <v>1938</v>
      </c>
      <c r="D25" s="18">
        <v>1877</v>
      </c>
      <c r="E25" s="18">
        <v>1884</v>
      </c>
      <c r="F25" s="18">
        <v>1761</v>
      </c>
      <c r="G25" s="121"/>
    </row>
    <row r="26" spans="1:7" x14ac:dyDescent="0.45">
      <c r="A26" s="9" t="s">
        <v>32</v>
      </c>
      <c r="B26" s="10">
        <v>2018</v>
      </c>
      <c r="C26" s="10">
        <v>2019</v>
      </c>
      <c r="D26" s="10">
        <v>2020</v>
      </c>
      <c r="E26" s="10">
        <v>2021</v>
      </c>
      <c r="F26" s="10">
        <v>2022</v>
      </c>
      <c r="G26" s="121"/>
    </row>
    <row r="27" spans="1:7" x14ac:dyDescent="0.45">
      <c r="A27" s="11" t="s">
        <v>33</v>
      </c>
      <c r="B27" s="17"/>
      <c r="C27" s="17"/>
      <c r="D27" s="17"/>
      <c r="E27" s="17"/>
      <c r="F27" s="17"/>
      <c r="G27" s="121"/>
    </row>
    <row r="28" spans="1:7" ht="16.2" x14ac:dyDescent="0.45">
      <c r="A28" s="13" t="s">
        <v>34</v>
      </c>
      <c r="B28" s="18">
        <v>1068</v>
      </c>
      <c r="C28" s="18">
        <v>1158</v>
      </c>
      <c r="D28" s="18">
        <v>1105</v>
      </c>
      <c r="E28" s="24">
        <v>1111916.6000000001</v>
      </c>
      <c r="F28" s="24">
        <v>1120000</v>
      </c>
      <c r="G28" s="121"/>
    </row>
    <row r="29" spans="1:7" ht="16.2" x14ac:dyDescent="0.45">
      <c r="A29" s="13" t="s">
        <v>35</v>
      </c>
      <c r="B29" s="18">
        <v>395</v>
      </c>
      <c r="C29" s="18">
        <v>469</v>
      </c>
      <c r="D29" s="18">
        <v>474</v>
      </c>
      <c r="E29" s="24">
        <v>463656.6</v>
      </c>
      <c r="F29" s="24">
        <v>460000</v>
      </c>
      <c r="G29" s="121"/>
    </row>
    <row r="30" spans="1:7" ht="16.2" x14ac:dyDescent="0.45">
      <c r="A30" s="13" t="s">
        <v>36</v>
      </c>
      <c r="B30" s="18">
        <v>673</v>
      </c>
      <c r="C30" s="18">
        <v>689</v>
      </c>
      <c r="D30" s="18">
        <v>631</v>
      </c>
      <c r="E30" s="24">
        <v>648260</v>
      </c>
      <c r="F30" s="24">
        <v>660000</v>
      </c>
      <c r="G30" s="121"/>
    </row>
    <row r="31" spans="1:7" x14ac:dyDescent="0.45">
      <c r="A31" s="15" t="s">
        <v>37</v>
      </c>
      <c r="B31" s="20">
        <v>97.6</v>
      </c>
      <c r="C31" s="20">
        <v>93.5</v>
      </c>
      <c r="D31" s="20">
        <v>67.3</v>
      </c>
      <c r="E31" s="20">
        <v>63.469081347394088</v>
      </c>
      <c r="F31" s="20">
        <v>73</v>
      </c>
      <c r="G31" s="121"/>
    </row>
    <row r="32" spans="1:7" x14ac:dyDescent="0.45">
      <c r="A32" s="11" t="s">
        <v>38</v>
      </c>
      <c r="B32" s="17"/>
      <c r="C32" s="17"/>
      <c r="D32" s="17"/>
      <c r="E32" s="17"/>
      <c r="F32" s="17"/>
    </row>
    <row r="33" spans="1:6" x14ac:dyDescent="0.45">
      <c r="A33" s="13" t="s">
        <v>39</v>
      </c>
      <c r="B33" s="18">
        <v>2589</v>
      </c>
      <c r="C33" s="18">
        <v>2857</v>
      </c>
      <c r="D33" s="18">
        <v>2536</v>
      </c>
      <c r="E33" s="18">
        <v>2570.8266750000003</v>
      </c>
      <c r="F33" s="18">
        <v>2679</v>
      </c>
    </row>
    <row r="34" spans="1:6" x14ac:dyDescent="0.45">
      <c r="A34" s="13" t="s">
        <v>40</v>
      </c>
      <c r="B34" s="18">
        <v>59</v>
      </c>
      <c r="C34" s="18">
        <v>55</v>
      </c>
      <c r="D34" s="18">
        <v>26</v>
      </c>
      <c r="E34" s="18">
        <f>2571-2557</f>
        <v>14</v>
      </c>
      <c r="F34" s="18">
        <v>12</v>
      </c>
    </row>
    <row r="35" spans="1:6" x14ac:dyDescent="0.45">
      <c r="A35" s="11" t="s">
        <v>41</v>
      </c>
      <c r="B35" s="19"/>
      <c r="C35" s="19"/>
      <c r="D35" s="19"/>
      <c r="E35" s="17"/>
      <c r="F35" s="17"/>
    </row>
    <row r="36" spans="1:6" ht="16.8" x14ac:dyDescent="0.45">
      <c r="A36" s="13" t="s">
        <v>42</v>
      </c>
      <c r="B36" s="18">
        <v>71714</v>
      </c>
      <c r="C36" s="18">
        <v>68334</v>
      </c>
      <c r="D36" s="18">
        <v>55187.1</v>
      </c>
      <c r="E36" s="18">
        <v>54813</v>
      </c>
      <c r="F36" s="18">
        <v>22070</v>
      </c>
    </row>
    <row r="37" spans="1:6" x14ac:dyDescent="0.45">
      <c r="A37" s="13" t="s">
        <v>43</v>
      </c>
      <c r="B37" s="21">
        <v>0.01</v>
      </c>
      <c r="C37" s="21">
        <v>0.01</v>
      </c>
      <c r="D37" s="21">
        <v>0.01</v>
      </c>
      <c r="E37" s="21">
        <v>6.7953034767762452E-3</v>
      </c>
      <c r="F37" s="21">
        <v>7.4764875927599995E-3</v>
      </c>
    </row>
    <row r="38" spans="1:6" x14ac:dyDescent="0.45">
      <c r="A38" s="15" t="s">
        <v>44</v>
      </c>
      <c r="B38" s="20">
        <v>19.3</v>
      </c>
      <c r="C38" s="20">
        <v>16.2</v>
      </c>
      <c r="D38" s="20">
        <v>14.4</v>
      </c>
      <c r="E38" s="20">
        <v>16.971631979909528</v>
      </c>
      <c r="F38" s="20">
        <v>13.051146914625001</v>
      </c>
    </row>
    <row r="39" spans="1:6" x14ac:dyDescent="0.45">
      <c r="A39" s="11" t="s">
        <v>45</v>
      </c>
      <c r="B39" s="17"/>
      <c r="C39" s="17"/>
      <c r="D39" s="17"/>
      <c r="E39" s="17"/>
      <c r="F39" s="17"/>
    </row>
    <row r="40" spans="1:6" ht="16.8" x14ac:dyDescent="0.45">
      <c r="A40" s="13" t="s">
        <v>42</v>
      </c>
      <c r="B40" s="18">
        <v>15489</v>
      </c>
      <c r="C40" s="18">
        <v>15520</v>
      </c>
      <c r="D40" s="18">
        <v>15745</v>
      </c>
      <c r="E40" s="18">
        <v>16454</v>
      </c>
      <c r="F40" s="18">
        <v>19948</v>
      </c>
    </row>
    <row r="41" spans="1:6" x14ac:dyDescent="0.45">
      <c r="A41" s="13" t="s">
        <v>46</v>
      </c>
      <c r="B41" s="18">
        <v>5004</v>
      </c>
      <c r="C41" s="18">
        <v>5033</v>
      </c>
      <c r="D41" s="18">
        <v>4843</v>
      </c>
      <c r="E41" s="18">
        <v>4860.8999999999996</v>
      </c>
      <c r="F41" s="18">
        <v>4490</v>
      </c>
    </row>
    <row r="42" spans="1:6" x14ac:dyDescent="0.45">
      <c r="A42" s="15" t="s">
        <v>44</v>
      </c>
      <c r="B42" s="22">
        <v>2.5</v>
      </c>
      <c r="C42" s="22">
        <v>2.2999999999999998</v>
      </c>
      <c r="D42" s="22">
        <v>1.9</v>
      </c>
      <c r="E42" s="22">
        <v>1.7</v>
      </c>
      <c r="F42" s="22">
        <v>1.9</v>
      </c>
    </row>
    <row r="43" spans="1:6" x14ac:dyDescent="0.45">
      <c r="A43" s="15" t="s">
        <v>46</v>
      </c>
      <c r="B43" s="22">
        <v>0.8</v>
      </c>
      <c r="C43" s="22">
        <v>0.7</v>
      </c>
      <c r="D43" s="22">
        <v>0.5</v>
      </c>
      <c r="E43" s="22">
        <v>0.5</v>
      </c>
      <c r="F43" s="22">
        <v>0.5</v>
      </c>
    </row>
    <row r="44" spans="1:6" ht="75" customHeight="1" x14ac:dyDescent="0.45">
      <c r="A44" s="277" t="s">
        <v>47</v>
      </c>
      <c r="B44" s="277"/>
      <c r="C44" s="277"/>
      <c r="D44" s="277"/>
      <c r="E44" s="277"/>
      <c r="F44" s="277"/>
    </row>
    <row r="45" spans="1:6" ht="16.2" x14ac:dyDescent="0.45">
      <c r="A45" s="5" t="s">
        <v>718</v>
      </c>
    </row>
    <row r="46" spans="1:6" x14ac:dyDescent="0.45">
      <c r="A46" s="5" t="s">
        <v>728</v>
      </c>
    </row>
  </sheetData>
  <mergeCells count="2">
    <mergeCell ref="A44:F44"/>
    <mergeCell ref="A4:F4"/>
  </mergeCells>
  <phoneticPr fontId="1"/>
  <hyperlinks>
    <hyperlink ref="F1" location="目次!A1" display="目次に戻る" xr:uid="{A8284453-07C5-47C5-BE17-D8A9F03FD5F5}"/>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C6" sqref="C6"/>
    </sheetView>
  </sheetViews>
  <sheetFormatPr defaultColWidth="9" defaultRowHeight="15" x14ac:dyDescent="0.45"/>
  <cols>
    <col min="1" max="1" width="18.09765625" style="5" bestFit="1" customWidth="1"/>
    <col min="2" max="6" width="18.59765625" style="5" customWidth="1"/>
    <col min="7" max="16384" width="9" style="5"/>
  </cols>
  <sheetData>
    <row r="1" spans="1:6" ht="18" x14ac:dyDescent="0.45">
      <c r="D1" s="6"/>
      <c r="E1" s="6"/>
      <c r="F1" s="116" t="s">
        <v>10</v>
      </c>
    </row>
    <row r="2" spans="1:6" ht="18.600000000000001" x14ac:dyDescent="0.45">
      <c r="A2" s="7" t="s">
        <v>11</v>
      </c>
    </row>
    <row r="3" spans="1:6" ht="18.600000000000001" x14ac:dyDescent="0.45">
      <c r="A3" s="7"/>
    </row>
    <row r="4" spans="1:6" ht="16.2" x14ac:dyDescent="0.45">
      <c r="A4" s="278" t="s">
        <v>740</v>
      </c>
      <c r="B4" s="278"/>
      <c r="C4" s="278"/>
      <c r="D4" s="278"/>
      <c r="F4" s="124" t="s">
        <v>762</v>
      </c>
    </row>
    <row r="5" spans="1:6" x14ac:dyDescent="0.45">
      <c r="A5" s="10"/>
      <c r="B5" s="10"/>
      <c r="C5" s="10" t="s">
        <v>267</v>
      </c>
      <c r="D5" s="10" t="s">
        <v>268</v>
      </c>
      <c r="E5" s="10" t="s">
        <v>269</v>
      </c>
      <c r="F5" s="10" t="s">
        <v>170</v>
      </c>
    </row>
    <row r="6" spans="1:6" ht="16.2" x14ac:dyDescent="0.3">
      <c r="A6" s="228" t="s">
        <v>257</v>
      </c>
      <c r="B6" s="229" t="s">
        <v>929</v>
      </c>
      <c r="C6" s="230">
        <v>18223</v>
      </c>
      <c r="D6" s="230">
        <v>58</v>
      </c>
      <c r="E6" s="294">
        <v>416697</v>
      </c>
      <c r="F6" s="295">
        <v>468237</v>
      </c>
    </row>
    <row r="7" spans="1:6" x14ac:dyDescent="0.3">
      <c r="A7" s="231"/>
      <c r="B7" s="229" t="s">
        <v>258</v>
      </c>
      <c r="C7" s="230">
        <v>1467</v>
      </c>
      <c r="D7" s="230">
        <v>7292</v>
      </c>
      <c r="E7" s="294"/>
      <c r="F7" s="295"/>
    </row>
    <row r="8" spans="1:6" x14ac:dyDescent="0.3">
      <c r="A8" s="231"/>
      <c r="B8" s="229" t="s">
        <v>259</v>
      </c>
      <c r="C8" s="230">
        <v>277</v>
      </c>
      <c r="D8" s="230">
        <v>372</v>
      </c>
      <c r="E8" s="294"/>
      <c r="F8" s="295"/>
    </row>
    <row r="9" spans="1:6" x14ac:dyDescent="0.3">
      <c r="A9" s="231"/>
      <c r="B9" s="229" t="s">
        <v>260</v>
      </c>
      <c r="C9" s="230">
        <v>8</v>
      </c>
      <c r="D9" s="230">
        <v>106</v>
      </c>
      <c r="E9" s="294"/>
      <c r="F9" s="295"/>
    </row>
    <row r="10" spans="1:6" x14ac:dyDescent="0.3">
      <c r="A10" s="232"/>
      <c r="B10" s="229" t="s">
        <v>447</v>
      </c>
      <c r="C10" s="230">
        <v>19627</v>
      </c>
      <c r="D10" s="230">
        <v>321</v>
      </c>
      <c r="E10" s="294"/>
      <c r="F10" s="295"/>
    </row>
    <row r="11" spans="1:6" x14ac:dyDescent="0.3">
      <c r="A11" s="228" t="s">
        <v>261</v>
      </c>
      <c r="B11" s="229" t="s">
        <v>262</v>
      </c>
      <c r="C11" s="233">
        <v>3790</v>
      </c>
      <c r="D11" s="230">
        <v>0</v>
      </c>
      <c r="E11" s="294"/>
      <c r="F11" s="295"/>
    </row>
    <row r="12" spans="1:6" x14ac:dyDescent="0.3">
      <c r="A12" s="231"/>
      <c r="B12" s="229" t="s">
        <v>263</v>
      </c>
      <c r="C12" s="234">
        <v>22632</v>
      </c>
      <c r="D12" s="234">
        <v>13214</v>
      </c>
      <c r="E12" s="234" t="s">
        <v>306</v>
      </c>
      <c r="F12" s="233">
        <f t="shared" ref="F12:F13" si="0">SUM(C12:E12)</f>
        <v>35846</v>
      </c>
    </row>
    <row r="13" spans="1:6" x14ac:dyDescent="0.3">
      <c r="A13" s="232"/>
      <c r="B13" s="229" t="s">
        <v>264</v>
      </c>
      <c r="C13" s="234">
        <v>8402</v>
      </c>
      <c r="D13" s="234">
        <v>3290</v>
      </c>
      <c r="E13" s="234" t="s">
        <v>306</v>
      </c>
      <c r="F13" s="233">
        <f t="shared" si="0"/>
        <v>11692</v>
      </c>
    </row>
    <row r="14" spans="1:6" x14ac:dyDescent="0.3">
      <c r="A14" s="228" t="s">
        <v>265</v>
      </c>
      <c r="B14" s="229" t="s">
        <v>766</v>
      </c>
      <c r="C14" s="233">
        <v>183686</v>
      </c>
      <c r="D14" s="233">
        <v>143668</v>
      </c>
      <c r="E14" s="234" t="s">
        <v>306</v>
      </c>
      <c r="F14" s="233">
        <f>SUM(C14:E14)</f>
        <v>327354</v>
      </c>
    </row>
    <row r="15" spans="1:6" x14ac:dyDescent="0.3">
      <c r="A15" s="298" t="s">
        <v>266</v>
      </c>
      <c r="B15" s="298"/>
      <c r="C15" s="296">
        <v>426431</v>
      </c>
      <c r="D15" s="297"/>
      <c r="E15" s="233">
        <f>SUM(E6:E14)</f>
        <v>416697</v>
      </c>
      <c r="F15" s="233">
        <f>SUM(C15:E15)</f>
        <v>843128</v>
      </c>
    </row>
    <row r="16" spans="1:6" x14ac:dyDescent="0.45">
      <c r="A16" s="5" t="s">
        <v>717</v>
      </c>
    </row>
    <row r="17" spans="1:5" x14ac:dyDescent="0.45">
      <c r="A17" s="46" t="s">
        <v>719</v>
      </c>
      <c r="B17" s="46"/>
      <c r="C17" s="46"/>
      <c r="D17" s="46"/>
      <c r="E17" s="46"/>
    </row>
    <row r="18" spans="1:5" x14ac:dyDescent="0.45">
      <c r="A18" s="5" t="s">
        <v>716</v>
      </c>
      <c r="D18" s="140"/>
    </row>
  </sheetData>
  <mergeCells count="5">
    <mergeCell ref="A4:D4"/>
    <mergeCell ref="E6:E11"/>
    <mergeCell ref="F6:F11"/>
    <mergeCell ref="C15:D15"/>
    <mergeCell ref="A15:B15"/>
  </mergeCells>
  <phoneticPr fontId="1"/>
  <hyperlinks>
    <hyperlink ref="F1" location="目次!A1" display="目次に戻る"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topLeftCell="A3" workbookViewId="0">
      <selection activeCell="D25" sqref="D25"/>
    </sheetView>
  </sheetViews>
  <sheetFormatPr defaultColWidth="9" defaultRowHeight="15" x14ac:dyDescent="0.45"/>
  <cols>
    <col min="1" max="1" width="5.59765625" style="5" customWidth="1"/>
    <col min="2" max="2" width="18.5" style="5" customWidth="1"/>
    <col min="3" max="3" width="12.59765625" style="5" customWidth="1"/>
    <col min="4" max="4" width="74.3984375" style="5" customWidth="1"/>
    <col min="5" max="5" width="16.8984375" style="5" customWidth="1"/>
    <col min="6" max="16384" width="9" style="5"/>
  </cols>
  <sheetData>
    <row r="1" spans="1:6" ht="18" x14ac:dyDescent="0.45">
      <c r="E1" s="116" t="s">
        <v>10</v>
      </c>
    </row>
    <row r="2" spans="1:6" ht="18.600000000000001" x14ac:dyDescent="0.45">
      <c r="A2" s="7" t="s">
        <v>11</v>
      </c>
    </row>
    <row r="3" spans="1:6" ht="18.600000000000001" x14ac:dyDescent="0.45">
      <c r="A3" s="7"/>
    </row>
    <row r="4" spans="1:6" x14ac:dyDescent="0.45">
      <c r="A4" s="278" t="s">
        <v>745</v>
      </c>
      <c r="B4" s="278"/>
      <c r="C4" s="278"/>
      <c r="D4" s="278"/>
      <c r="E4" s="278"/>
    </row>
    <row r="5" spans="1:6" x14ac:dyDescent="0.45">
      <c r="A5" s="299" t="s">
        <v>125</v>
      </c>
      <c r="B5" s="300"/>
      <c r="C5" s="10" t="s">
        <v>126</v>
      </c>
      <c r="D5" s="10" t="s">
        <v>127</v>
      </c>
      <c r="E5" s="41" t="s">
        <v>128</v>
      </c>
    </row>
    <row r="6" spans="1:6" ht="30" x14ac:dyDescent="0.45">
      <c r="A6" s="11">
        <v>1</v>
      </c>
      <c r="B6" s="49" t="s">
        <v>129</v>
      </c>
      <c r="C6" s="12" t="s">
        <v>130</v>
      </c>
      <c r="D6" s="50" t="s">
        <v>131</v>
      </c>
      <c r="E6" s="141">
        <v>338394.4</v>
      </c>
      <c r="F6" s="129"/>
    </row>
    <row r="7" spans="1:6" x14ac:dyDescent="0.45">
      <c r="A7" s="11">
        <v>2</v>
      </c>
      <c r="B7" s="49" t="s">
        <v>132</v>
      </c>
      <c r="C7" s="12" t="s">
        <v>130</v>
      </c>
      <c r="D7" s="49" t="s">
        <v>133</v>
      </c>
      <c r="E7" s="17">
        <v>28454.6</v>
      </c>
      <c r="F7" s="129"/>
    </row>
    <row r="8" spans="1:6" ht="45" x14ac:dyDescent="0.45">
      <c r="A8" s="11">
        <v>3</v>
      </c>
      <c r="B8" s="50" t="s">
        <v>134</v>
      </c>
      <c r="C8" s="12" t="s">
        <v>130</v>
      </c>
      <c r="D8" s="50" t="s">
        <v>135</v>
      </c>
      <c r="E8" s="141">
        <v>12877.647000000001</v>
      </c>
      <c r="F8" s="129"/>
    </row>
    <row r="9" spans="1:6" ht="30" x14ac:dyDescent="0.45">
      <c r="A9" s="13">
        <v>4</v>
      </c>
      <c r="B9" s="51" t="s">
        <v>136</v>
      </c>
      <c r="C9" s="38" t="s">
        <v>137</v>
      </c>
      <c r="D9" s="52" t="s">
        <v>138</v>
      </c>
      <c r="E9" s="23" t="s">
        <v>139</v>
      </c>
      <c r="F9" s="129"/>
    </row>
    <row r="10" spans="1:6" x14ac:dyDescent="0.45">
      <c r="A10" s="11">
        <v>5</v>
      </c>
      <c r="B10" s="49" t="s">
        <v>140</v>
      </c>
      <c r="C10" s="12" t="s">
        <v>130</v>
      </c>
      <c r="D10" s="50" t="s">
        <v>141</v>
      </c>
      <c r="E10" s="17">
        <v>536.79999999999995</v>
      </c>
      <c r="F10" s="129"/>
    </row>
    <row r="11" spans="1:6" x14ac:dyDescent="0.45">
      <c r="A11" s="11">
        <v>6</v>
      </c>
      <c r="B11" s="49" t="s">
        <v>142</v>
      </c>
      <c r="C11" s="12" t="s">
        <v>130</v>
      </c>
      <c r="D11" s="50" t="s">
        <v>143</v>
      </c>
      <c r="E11" s="17">
        <v>450.06</v>
      </c>
      <c r="F11" s="129"/>
    </row>
    <row r="12" spans="1:6" x14ac:dyDescent="0.45">
      <c r="A12" s="11">
        <v>7</v>
      </c>
      <c r="B12" s="49" t="s">
        <v>144</v>
      </c>
      <c r="C12" s="12" t="s">
        <v>130</v>
      </c>
      <c r="D12" s="50" t="s">
        <v>145</v>
      </c>
      <c r="E12" s="141">
        <v>1281.9000000000001</v>
      </c>
      <c r="F12" s="129"/>
    </row>
    <row r="13" spans="1:6" ht="30" x14ac:dyDescent="0.45">
      <c r="A13" s="13">
        <v>8</v>
      </c>
      <c r="B13" s="51" t="s">
        <v>146</v>
      </c>
      <c r="C13" s="38" t="s">
        <v>137</v>
      </c>
      <c r="D13" s="52" t="s">
        <v>147</v>
      </c>
      <c r="E13" s="23" t="s">
        <v>139</v>
      </c>
      <c r="F13" s="129"/>
    </row>
    <row r="14" spans="1:6" ht="30" x14ac:dyDescent="0.45">
      <c r="A14" s="11">
        <v>9</v>
      </c>
      <c r="B14" s="49" t="s">
        <v>148</v>
      </c>
      <c r="C14" s="12" t="s">
        <v>130</v>
      </c>
      <c r="D14" s="50" t="s">
        <v>149</v>
      </c>
      <c r="E14" s="17" t="s">
        <v>139</v>
      </c>
      <c r="F14" s="129"/>
    </row>
    <row r="15" spans="1:6" ht="30" x14ac:dyDescent="0.45">
      <c r="A15" s="13">
        <v>10</v>
      </c>
      <c r="B15" s="51" t="s">
        <v>150</v>
      </c>
      <c r="C15" s="38" t="s">
        <v>137</v>
      </c>
      <c r="D15" s="52" t="s">
        <v>151</v>
      </c>
      <c r="E15" s="23" t="s">
        <v>139</v>
      </c>
      <c r="F15" s="129"/>
    </row>
    <row r="16" spans="1:6" ht="30" x14ac:dyDescent="0.45">
      <c r="A16" s="13">
        <v>11</v>
      </c>
      <c r="B16" s="51" t="s">
        <v>152</v>
      </c>
      <c r="C16" s="38" t="s">
        <v>137</v>
      </c>
      <c r="D16" s="52" t="s">
        <v>153</v>
      </c>
      <c r="E16" s="23" t="s">
        <v>139</v>
      </c>
      <c r="F16" s="129"/>
    </row>
    <row r="17" spans="1:6" x14ac:dyDescent="0.45">
      <c r="A17" s="11">
        <v>12</v>
      </c>
      <c r="B17" s="49" t="s">
        <v>154</v>
      </c>
      <c r="C17" s="12" t="s">
        <v>130</v>
      </c>
      <c r="D17" s="50" t="s">
        <v>155</v>
      </c>
      <c r="E17" s="141">
        <v>18760.900000000001</v>
      </c>
      <c r="F17" s="129"/>
    </row>
    <row r="18" spans="1:6" x14ac:dyDescent="0.45">
      <c r="A18" s="11">
        <v>13</v>
      </c>
      <c r="B18" s="49" t="s">
        <v>156</v>
      </c>
      <c r="C18" s="12" t="s">
        <v>130</v>
      </c>
      <c r="D18" s="50" t="s">
        <v>157</v>
      </c>
      <c r="E18" s="17">
        <v>15940.4</v>
      </c>
      <c r="F18" s="129"/>
    </row>
    <row r="19" spans="1:6" ht="30" x14ac:dyDescent="0.45">
      <c r="A19" s="13">
        <v>14</v>
      </c>
      <c r="B19" s="51" t="s">
        <v>158</v>
      </c>
      <c r="C19" s="38" t="s">
        <v>137</v>
      </c>
      <c r="D19" s="52" t="s">
        <v>159</v>
      </c>
      <c r="E19" s="23" t="s">
        <v>139</v>
      </c>
      <c r="F19" s="129"/>
    </row>
    <row r="20" spans="1:6" ht="30" x14ac:dyDescent="0.45">
      <c r="A20" s="13">
        <v>15</v>
      </c>
      <c r="B20" s="16" t="s">
        <v>160</v>
      </c>
      <c r="C20" s="40" t="s">
        <v>137</v>
      </c>
      <c r="D20" s="13" t="s">
        <v>161</v>
      </c>
      <c r="E20" s="42" t="s">
        <v>139</v>
      </c>
      <c r="F20" s="129"/>
    </row>
    <row r="21" spans="1:6" x14ac:dyDescent="0.45">
      <c r="A21" s="301" t="s">
        <v>93</v>
      </c>
      <c r="B21" s="302"/>
      <c r="C21" s="302"/>
      <c r="D21" s="303"/>
      <c r="E21" s="23">
        <f>SUM(E6:E20)</f>
        <v>416696.70700000005</v>
      </c>
      <c r="F21" s="129"/>
    </row>
    <row r="22" spans="1:6" x14ac:dyDescent="0.45">
      <c r="A22" s="5" t="s">
        <v>915</v>
      </c>
    </row>
  </sheetData>
  <mergeCells count="3">
    <mergeCell ref="A4:E4"/>
    <mergeCell ref="A5:B5"/>
    <mergeCell ref="A21:D21"/>
  </mergeCells>
  <phoneticPr fontId="1"/>
  <hyperlinks>
    <hyperlink ref="E1" location="目次!A1" display="目次に戻る" xr:uid="{00000000-0004-0000-0A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51</vt:i4>
      </vt:variant>
    </vt:vector>
  </HeadingPairs>
  <TitlesOfParts>
    <vt:vector size="51" baseType="lpstr">
      <vt:lpstr>目次</vt:lpstr>
      <vt:lpstr>環境1.環境に関する認証取得状況</vt:lpstr>
      <vt:lpstr>環境2.食品廃棄物の再生利用実績	</vt:lpstr>
      <vt:lpstr>環境3.PRTR法等届出対象化学物質</vt:lpstr>
      <vt:lpstr>環境4.容器包装の再商品化義務量</vt:lpstr>
      <vt:lpstr>環境5.環境会計</vt:lpstr>
      <vt:lpstr>環境6.環境負荷の全体像</vt:lpstr>
      <vt:lpstr>環境7.2022 年度のCO2 排出量</vt:lpstr>
      <vt:lpstr>環境8.スコープ3排出量</vt:lpstr>
      <vt:lpstr>環境9.CO2排出量（スコープ1・2）</vt:lpstr>
      <vt:lpstr>環境10.エネルギー使用量（スコープ1・2）</vt:lpstr>
      <vt:lpstr>環境11.物流部門のCO2、NOx、燃料排出量</vt:lpstr>
      <vt:lpstr>環境12.販売用資機材新規導入状況</vt:lpstr>
      <vt:lpstr>環境13.特定プラスチック使用製品提供量の推移</vt:lpstr>
      <vt:lpstr>環境14.プラスチック使用製品産業廃棄物等の排出量</vt:lpstr>
      <vt:lpstr>環境15.生産拠点におけるWRI Aqueduct</vt:lpstr>
      <vt:lpstr>環境16.水リスク調査コスト</vt:lpstr>
      <vt:lpstr>環境17.水使用量</vt:lpstr>
      <vt:lpstr>環境18. 廃棄物排出量</vt:lpstr>
      <vt:lpstr>環境19.種類別廃棄物排出量と再資源化率</vt:lpstr>
      <vt:lpstr>環境20. 生産拠点における生物多様性</vt:lpstr>
      <vt:lpstr>環境21.海外生産拠点における水の定量データ</vt:lpstr>
      <vt:lpstr>環境22.国内生産拠点における水の定量データ</vt:lpstr>
      <vt:lpstr>環境23.地域別サイトレポート（海外）</vt:lpstr>
      <vt:lpstr>環境24.国内サイトレポート</vt:lpstr>
      <vt:lpstr>社会1. 低カロリー商品乳製品売上金額比率</vt:lpstr>
      <vt:lpstr>社会2.コミュニティ投資額</vt:lpstr>
      <vt:lpstr>社会3.CSR調達アンケート・スコアごとの取引先数</vt:lpstr>
      <vt:lpstr>社会4.グリーン購入率</vt:lpstr>
      <vt:lpstr>社会5.原材料の地元調達比率</vt:lpstr>
      <vt:lpstr>社会6.人権啓発研修</vt:lpstr>
      <vt:lpstr>社会7.品質に関する認証取得</vt:lpstr>
      <vt:lpstr>社会8.ご相談の件数と内訳</vt:lpstr>
      <vt:lpstr>社会9.初任給と最低賃金との比較</vt:lpstr>
      <vt:lpstr>社会10.ヤクルト本社の人材データ</vt:lpstr>
      <vt:lpstr>社会11.海外ヤクルトグループの人材データ</vt:lpstr>
      <vt:lpstr>社会12.研修受講時間・費用</vt:lpstr>
      <vt:lpstr>社会13.代田イズム研修会</vt:lpstr>
      <vt:lpstr>社会14.女性管理職比率の推移</vt:lpstr>
      <vt:lpstr>社会15.障がい者雇用率の推移</vt:lpstr>
      <vt:lpstr>社会16.定年退職時における継続雇用率</vt:lpstr>
      <vt:lpstr>社会17.年次有給休暇の取得率と月間平均残業時間</vt:lpstr>
      <vt:lpstr>社会18. 育児休業取得率の推移</vt:lpstr>
      <vt:lpstr>社会19. 労働災害度数率・強度率</vt:lpstr>
      <vt:lpstr>ガバナンス1.組織形態</vt:lpstr>
      <vt:lpstr>ガバナンス2.各組織体の開催状況</vt:lpstr>
      <vt:lpstr>ガバナンス3.監査役会における報告内訳</vt:lpstr>
      <vt:lpstr>ガバナンス4.役員報酬</vt:lpstr>
      <vt:lpstr>ガバナンス5.安否確認システムの訓練参加率</vt:lpstr>
      <vt:lpstr>ガバナンス6.内部通報制度利用実績</vt:lpstr>
      <vt:lpstr>ガバナンス7.各種研修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石飛 領斗</cp:lastModifiedBy>
  <dcterms:created xsi:type="dcterms:W3CDTF">2022-08-31T05:27:56Z</dcterms:created>
  <dcterms:modified xsi:type="dcterms:W3CDTF">2024-03-06T08:43:50Z</dcterms:modified>
</cp:coreProperties>
</file>